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ve\Documents\Website\Abbott\practical-solubility\apps\inc\Isotherms\"/>
    </mc:Choice>
  </mc:AlternateContent>
  <xr:revisionPtr revIDLastSave="0" documentId="13_ncr:1_{9CA31B2B-5DE5-4785-9F39-07228CA4FE7E}" xr6:coauthVersionLast="45" xr6:coauthVersionMax="45" xr10:uidLastSave="{00000000-0000-0000-0000-000000000000}"/>
  <bookViews>
    <workbookView xWindow="-96" yWindow="-96" windowWidth="23232" windowHeight="12552" activeTab="8" xr2:uid="{0F1F4241-B563-4EC4-AED9-B1B9ED5F66C7}"/>
  </bookViews>
  <sheets>
    <sheet name="BET" sheetId="10" r:id="rId1"/>
    <sheet name="Dubinin-Radushkevich" sheetId="8" r:id="rId2"/>
    <sheet name="Fractal-FHH" sheetId="11" r:id="rId3"/>
    <sheet name="Freundlich" sheetId="7" r:id="rId4"/>
    <sheet name="GAB" sheetId="3" r:id="rId5"/>
    <sheet name="Hailwood-Horrobin" sheetId="13" r:id="rId6"/>
    <sheet name="Langmuir" sheetId="12" r:id="rId7"/>
    <sheet name="Oswin" sheetId="5" r:id="rId8"/>
    <sheet name="Peleg" sheetId="14" r:id="rId9"/>
    <sheet name="Smith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4" l="1"/>
  <c r="B25" i="14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4" i="14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4" i="13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4" i="12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4" i="11"/>
  <c r="D3" i="11"/>
  <c r="B23" i="10"/>
  <c r="B24" i="10"/>
  <c r="B25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4" i="10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4" i="8"/>
  <c r="B5" i="9" l="1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4" i="9"/>
  <c r="B7" i="8"/>
  <c r="B5" i="8"/>
  <c r="B6" i="8"/>
  <c r="B14" i="8"/>
  <c r="B16" i="8"/>
  <c r="B17" i="8"/>
  <c r="B18" i="8"/>
  <c r="B26" i="8"/>
  <c r="B4" i="8"/>
  <c r="B24" i="7"/>
  <c r="B25" i="7"/>
  <c r="B26" i="7"/>
  <c r="B27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4" i="7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4" i="5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4" i="3"/>
  <c r="B27" i="8" l="1"/>
  <c r="B15" i="8"/>
  <c r="B13" i="8"/>
  <c r="B24" i="8"/>
  <c r="B12" i="8"/>
  <c r="B23" i="8"/>
  <c r="B11" i="8"/>
  <c r="B22" i="8"/>
  <c r="B10" i="8"/>
  <c r="B25" i="8"/>
  <c r="B21" i="8"/>
  <c r="B9" i="8"/>
  <c r="B20" i="8"/>
  <c r="B8" i="8"/>
  <c r="B19" i="8"/>
</calcChain>
</file>

<file path=xl/sharedStrings.xml><?xml version="1.0" encoding="utf-8"?>
<sst xmlns="http://schemas.openxmlformats.org/spreadsheetml/2006/main" count="26" uniqueCount="13">
  <si>
    <t>K</t>
  </si>
  <si>
    <t>C</t>
  </si>
  <si>
    <t>M</t>
  </si>
  <si>
    <t>B</t>
  </si>
  <si>
    <t>A</t>
  </si>
  <si>
    <t>RT</t>
  </si>
  <si>
    <t xml:space="preserve"> </t>
  </si>
  <si>
    <t>K1</t>
  </si>
  <si>
    <t>K2</t>
  </si>
  <si>
    <t>N</t>
  </si>
  <si>
    <t>D</t>
  </si>
  <si>
    <t>N1</t>
  </si>
  <si>
    <t>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</si>
</sst>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BET!$A$4:$A$27</c:f>
              <c:numCache>
                <c:formatCode>General</c:formatCode>
                <c:ptCount val="2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0.02</c:v>
                </c:pt>
                <c:pt idx="4">
                  <c:v>0.04</c:v>
                </c:pt>
                <c:pt idx="5">
                  <c:v>0.08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</c:v>
                </c:pt>
                <c:pt idx="11">
                  <c:v>0.35</c:v>
                </c:pt>
                <c:pt idx="12">
                  <c:v>0.4</c:v>
                </c:pt>
                <c:pt idx="13">
                  <c:v>0.45</c:v>
                </c:pt>
                <c:pt idx="14">
                  <c:v>0.5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0.65</c:v>
                </c:pt>
                <c:pt idx="18">
                  <c:v>0.7</c:v>
                </c:pt>
                <c:pt idx="19">
                  <c:v>0.75</c:v>
                </c:pt>
                <c:pt idx="20">
                  <c:v>0.8</c:v>
                </c:pt>
                <c:pt idx="21">
                  <c:v>0.85</c:v>
                </c:pt>
              </c:numCache>
            </c:numRef>
          </c:xVal>
          <c:yVal>
            <c:numRef>
              <c:f>BET!$B$4:$B$27</c:f>
              <c:numCache>
                <c:formatCode>General</c:formatCode>
                <c:ptCount val="24"/>
                <c:pt idx="0">
                  <c:v>0</c:v>
                </c:pt>
                <c:pt idx="1">
                  <c:v>3.3641008389226471E-2</c:v>
                </c:pt>
                <c:pt idx="2">
                  <c:v>5.8135309933871081E-2</c:v>
                </c:pt>
                <c:pt idx="3">
                  <c:v>9.1722082091263479E-2</c:v>
                </c:pt>
                <c:pt idx="4">
                  <c:v>0.13020833333333334</c:v>
                </c:pt>
                <c:pt idx="5">
                  <c:v>0.16884761502743773</c:v>
                </c:pt>
                <c:pt idx="6">
                  <c:v>0.18140589569160998</c:v>
                </c:pt>
                <c:pt idx="7">
                  <c:v>0.20609703735508803</c:v>
                </c:pt>
                <c:pt idx="8">
                  <c:v>0.22727272727272727</c:v>
                </c:pt>
                <c:pt idx="9">
                  <c:v>0.24806201550387597</c:v>
                </c:pt>
                <c:pt idx="10">
                  <c:v>0.26996625421822273</c:v>
                </c:pt>
                <c:pt idx="11">
                  <c:v>0.29404043055920187</c:v>
                </c:pt>
                <c:pt idx="12">
                  <c:v>0.32128514056224899</c:v>
                </c:pt>
                <c:pt idx="13">
                  <c:v>0.35285469247733398</c:v>
                </c:pt>
                <c:pt idx="14">
                  <c:v>0.3902439024390244</c:v>
                </c:pt>
                <c:pt idx="15">
                  <c:v>0.43553575847562492</c:v>
                </c:pt>
                <c:pt idx="16">
                  <c:v>0.49180327868852458</c:v>
                </c:pt>
                <c:pt idx="17">
                  <c:v>0.56383843860124694</c:v>
                </c:pt>
                <c:pt idx="18">
                  <c:v>0.65959952885747919</c:v>
                </c:pt>
                <c:pt idx="19">
                  <c:v>0.79338842975206614</c:v>
                </c:pt>
                <c:pt idx="20">
                  <c:v>0.9937888198757765</c:v>
                </c:pt>
                <c:pt idx="21">
                  <c:v>1.3274768179599803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BA-44BD-8099-14D391D59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673887"/>
        <c:axId val="1903674303"/>
      </c:scatterChart>
      <c:valAx>
        <c:axId val="190367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674303"/>
        <c:crosses val="autoZero"/>
        <c:crossBetween val="midCat"/>
      </c:valAx>
      <c:valAx>
        <c:axId val="190367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673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Smith!$A$4:$A$23</c:f>
              <c:numCache>
                <c:formatCode>General</c:formatCode>
                <c:ptCount val="2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</c:numCache>
            </c:numRef>
          </c:xVal>
          <c:yVal>
            <c:numRef>
              <c:f>Smith!$B$4:$B$23</c:f>
              <c:numCache>
                <c:formatCode>General</c:formatCode>
                <c:ptCount val="20"/>
                <c:pt idx="0">
                  <c:v>5.8000000000000003E-2</c:v>
                </c:pt>
                <c:pt idx="1">
                  <c:v>6.3129329438755058E-2</c:v>
                </c:pt>
                <c:pt idx="2">
                  <c:v>6.853605156578263E-2</c:v>
                </c:pt>
                <c:pt idx="3">
                  <c:v>7.4251892949777493E-2</c:v>
                </c:pt>
                <c:pt idx="4">
                  <c:v>8.0314355131420975E-2</c:v>
                </c:pt>
                <c:pt idx="5">
                  <c:v>8.6768207245178086E-2</c:v>
                </c:pt>
                <c:pt idx="6">
                  <c:v>9.3667494393873257E-2</c:v>
                </c:pt>
                <c:pt idx="7">
                  <c:v>0.10107829160924542</c:v>
                </c:pt>
                <c:pt idx="8">
                  <c:v>0.10908256237659908</c:v>
                </c:pt>
                <c:pt idx="9">
                  <c:v>0.11778370007556205</c:v>
                </c:pt>
                <c:pt idx="10">
                  <c:v>0.12731471805599454</c:v>
                </c:pt>
                <c:pt idx="11">
                  <c:v>0.13785076962177717</c:v>
                </c:pt>
                <c:pt idx="12">
                  <c:v>0.1496290731874155</c:v>
                </c:pt>
                <c:pt idx="13">
                  <c:v>0.1629822124498678</c:v>
                </c:pt>
                <c:pt idx="14">
                  <c:v>0.17839728043259359</c:v>
                </c:pt>
                <c:pt idx="15">
                  <c:v>0.19662943611198905</c:v>
                </c:pt>
                <c:pt idx="16">
                  <c:v>0.21894379124341007</c:v>
                </c:pt>
                <c:pt idx="17">
                  <c:v>0.2477119984885881</c:v>
                </c:pt>
                <c:pt idx="18">
                  <c:v>0.28825850929940461</c:v>
                </c:pt>
                <c:pt idx="19">
                  <c:v>0.35757322735539898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8A-44F5-874E-9470AB6AC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3359"/>
        <c:axId val="1902043775"/>
      </c:scatterChart>
      <c:valAx>
        <c:axId val="190204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775"/>
        <c:crosses val="autoZero"/>
        <c:crossBetween val="midCat"/>
      </c:valAx>
      <c:valAx>
        <c:axId val="190204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'Dubinin-Radushkevich'!$A$4:$A$23</c:f>
              <c:numCache>
                <c:formatCode>General</c:formatCode>
                <c:ptCount val="20"/>
                <c:pt idx="0">
                  <c:v>1E-4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0.02</c:v>
                </c:pt>
                <c:pt idx="4">
                  <c:v>0.04</c:v>
                </c:pt>
                <c:pt idx="5">
                  <c:v>0.08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</c:v>
                </c:pt>
                <c:pt idx="11">
                  <c:v>0.35</c:v>
                </c:pt>
                <c:pt idx="12">
                  <c:v>0.4</c:v>
                </c:pt>
                <c:pt idx="13">
                  <c:v>0.45</c:v>
                </c:pt>
                <c:pt idx="14">
                  <c:v>0.5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0.65</c:v>
                </c:pt>
                <c:pt idx="18">
                  <c:v>0.7</c:v>
                </c:pt>
                <c:pt idx="19">
                  <c:v>0.75</c:v>
                </c:pt>
              </c:numCache>
            </c:numRef>
          </c:xVal>
          <c:yVal>
            <c:numRef>
              <c:f>'Dubinin-Radushkevich'!$B$4:$B$23</c:f>
              <c:numCache>
                <c:formatCode>0.0000</c:formatCode>
                <c:ptCount val="20"/>
                <c:pt idx="0">
                  <c:v>3.1949239278073919E-5</c:v>
                </c:pt>
                <c:pt idx="1">
                  <c:v>2.2975413669163124E-2</c:v>
                </c:pt>
                <c:pt idx="2">
                  <c:v>5.0714228819969981E-2</c:v>
                </c:pt>
                <c:pt idx="3">
                  <c:v>9.9848728901729383E-2</c:v>
                </c:pt>
                <c:pt idx="4">
                  <c:v>0.17513677871432234</c:v>
                </c:pt>
                <c:pt idx="5">
                  <c:v>0.27345754950415851</c:v>
                </c:pt>
                <c:pt idx="6">
                  <c:v>0.3079511151885222</c:v>
                </c:pt>
                <c:pt idx="7">
                  <c:v>0.37079844827738184</c:v>
                </c:pt>
                <c:pt idx="8">
                  <c:v>0.41344439182115983</c:v>
                </c:pt>
                <c:pt idx="9">
                  <c:v>0.44428043326896238</c:v>
                </c:pt>
                <c:pt idx="10">
                  <c:v>0.4675530905221838</c:v>
                </c:pt>
                <c:pt idx="11">
                  <c:v>0.48567642347661</c:v>
                </c:pt>
                <c:pt idx="12">
                  <c:v>0.50013472334056308</c:v>
                </c:pt>
                <c:pt idx="13">
                  <c:v>0.51189417478739097</c:v>
                </c:pt>
                <c:pt idx="14">
                  <c:v>0.52161177011474646</c:v>
                </c:pt>
                <c:pt idx="15">
                  <c:v>0.52975001330869298</c:v>
                </c:pt>
                <c:pt idx="16">
                  <c:v>0.5366438412012613</c:v>
                </c:pt>
                <c:pt idx="17">
                  <c:v>0.54254160595153167</c:v>
                </c:pt>
                <c:pt idx="18">
                  <c:v>0.54763118914949915</c:v>
                </c:pt>
                <c:pt idx="19">
                  <c:v>0.55205720335099606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98-4D93-9CC0-361FA2023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3359"/>
        <c:axId val="1902043775"/>
      </c:scatterChart>
      <c:valAx>
        <c:axId val="190204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775"/>
        <c:crosses val="autoZero"/>
        <c:crossBetween val="midCat"/>
      </c:valAx>
      <c:valAx>
        <c:axId val="190204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'Fractal-FHH'!$A$4:$A$23</c:f>
              <c:numCache>
                <c:formatCode>General</c:formatCode>
                <c:ptCount val="2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0.875</c:v>
                </c:pt>
                <c:pt idx="18">
                  <c:v>0.9</c:v>
                </c:pt>
                <c:pt idx="19">
                  <c:v>0.92500000000000004</c:v>
                </c:pt>
              </c:numCache>
            </c:numRef>
          </c:xVal>
          <c:yVal>
            <c:numRef>
              <c:f>'Fractal-FHH'!$B$4:$B$23</c:f>
              <c:numCache>
                <c:formatCode>General</c:formatCode>
                <c:ptCount val="20"/>
                <c:pt idx="0">
                  <c:v>0.14114967862458863</c:v>
                </c:pt>
                <c:pt idx="1">
                  <c:v>0.15681760523650878</c:v>
                </c:pt>
                <c:pt idx="2">
                  <c:v>0.16945062433111033</c:v>
                </c:pt>
                <c:pt idx="3">
                  <c:v>0.18097200664337784</c:v>
                </c:pt>
                <c:pt idx="4">
                  <c:v>0.19210510690057578</c:v>
                </c:pt>
                <c:pt idx="5">
                  <c:v>0.20325181015946078</c:v>
                </c:pt>
                <c:pt idx="6">
                  <c:v>0.21470136448516833</c:v>
                </c:pt>
                <c:pt idx="7">
                  <c:v>0.22670848536062316</c:v>
                </c:pt>
                <c:pt idx="8">
                  <c:v>0.23953525947825893</c:v>
                </c:pt>
                <c:pt idx="9">
                  <c:v>0.25348420825518214</c:v>
                </c:pt>
                <c:pt idx="10">
                  <c:v>0.26893540280061201</c:v>
                </c:pt>
                <c:pt idx="11">
                  <c:v>0.286399346939199</c:v>
                </c:pt>
                <c:pt idx="12">
                  <c:v>0.30660392078263676</c:v>
                </c:pt>
                <c:pt idx="13">
                  <c:v>0.33065268394641911</c:v>
                </c:pt>
                <c:pt idx="14">
                  <c:v>0.36034290337995573</c:v>
                </c:pt>
                <c:pt idx="15">
                  <c:v>0.39888468006071703</c:v>
                </c:pt>
                <c:pt idx="16">
                  <c:v>0.45281365168643312</c:v>
                </c:pt>
                <c:pt idx="17">
                  <c:v>0.48983266325743285</c:v>
                </c:pt>
                <c:pt idx="18">
                  <c:v>0.53853004501071877</c:v>
                </c:pt>
                <c:pt idx="19">
                  <c:v>0.60747572209914025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4A-46AB-A400-8E439799E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3359"/>
        <c:axId val="1902043775"/>
      </c:scatterChart>
      <c:valAx>
        <c:axId val="190204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775"/>
        <c:crosses val="autoZero"/>
        <c:crossBetween val="midCat"/>
      </c:valAx>
      <c:valAx>
        <c:axId val="190204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Freundlich!$A$4:$A$23</c:f>
              <c:numCache>
                <c:formatCode>General</c:formatCode>
                <c:ptCount val="2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0.02</c:v>
                </c:pt>
                <c:pt idx="4">
                  <c:v>0.04</c:v>
                </c:pt>
                <c:pt idx="5">
                  <c:v>0.08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</c:v>
                </c:pt>
                <c:pt idx="11">
                  <c:v>0.35</c:v>
                </c:pt>
                <c:pt idx="12">
                  <c:v>0.4</c:v>
                </c:pt>
                <c:pt idx="13">
                  <c:v>0.45</c:v>
                </c:pt>
                <c:pt idx="14">
                  <c:v>0.5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0.65</c:v>
                </c:pt>
                <c:pt idx="18">
                  <c:v>0.7</c:v>
                </c:pt>
                <c:pt idx="19">
                  <c:v>0.75</c:v>
                </c:pt>
              </c:numCache>
            </c:numRef>
          </c:xVal>
          <c:yVal>
            <c:numRef>
              <c:f>Freundlich!$B$4:$B$23</c:f>
              <c:numCache>
                <c:formatCode>General</c:formatCode>
                <c:ptCount val="20"/>
                <c:pt idx="0">
                  <c:v>0</c:v>
                </c:pt>
                <c:pt idx="1">
                  <c:v>0.1367980757341358</c:v>
                </c:pt>
                <c:pt idx="2">
                  <c:v>0.17235477520255077</c:v>
                </c:pt>
                <c:pt idx="3">
                  <c:v>0.21715340932759256</c:v>
                </c:pt>
                <c:pt idx="4">
                  <c:v>0.2735961514682716</c:v>
                </c:pt>
                <c:pt idx="5">
                  <c:v>0.34470955040510143</c:v>
                </c:pt>
                <c:pt idx="6">
                  <c:v>0.37132710668902241</c:v>
                </c:pt>
                <c:pt idx="7">
                  <c:v>0.4250634276730445</c:v>
                </c:pt>
                <c:pt idx="8">
                  <c:v>0.46784283811405863</c:v>
                </c:pt>
                <c:pt idx="9">
                  <c:v>0.50396841995794928</c:v>
                </c:pt>
                <c:pt idx="10">
                  <c:v>0.53554636006573564</c:v>
                </c:pt>
                <c:pt idx="11">
                  <c:v>0.5637838985651914</c:v>
                </c:pt>
                <c:pt idx="12">
                  <c:v>0.58944503978246188</c:v>
                </c:pt>
                <c:pt idx="13">
                  <c:v>0.61304754591484256</c:v>
                </c:pt>
                <c:pt idx="14">
                  <c:v>0.63496042078727988</c:v>
                </c:pt>
                <c:pt idx="15">
                  <c:v>0.65545701648051669</c:v>
                </c:pt>
                <c:pt idx="16">
                  <c:v>0.67474613224139945</c:v>
                </c:pt>
                <c:pt idx="17">
                  <c:v>0.69299128427272227</c:v>
                </c:pt>
                <c:pt idx="18">
                  <c:v>0.71032320139408056</c:v>
                </c:pt>
                <c:pt idx="19">
                  <c:v>0.72684823713285596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38-41E1-8E25-6858CF616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3359"/>
        <c:axId val="1902043775"/>
      </c:scatterChart>
      <c:valAx>
        <c:axId val="190204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775"/>
        <c:crosses val="autoZero"/>
        <c:crossBetween val="midCat"/>
      </c:valAx>
      <c:valAx>
        <c:axId val="190204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GAB!$A$4:$A$23</c:f>
              <c:numCache>
                <c:formatCode>General</c:formatCode>
                <c:ptCount val="2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</c:numCache>
            </c:numRef>
          </c:xVal>
          <c:yVal>
            <c:numRef>
              <c:f>GAB!$B$4:$B$23</c:f>
              <c:numCache>
                <c:formatCode>General</c:formatCode>
                <c:ptCount val="20"/>
                <c:pt idx="0">
                  <c:v>0</c:v>
                </c:pt>
                <c:pt idx="1">
                  <c:v>8.0006896894537369E-2</c:v>
                </c:pt>
                <c:pt idx="2">
                  <c:v>0.11955847974686351</c:v>
                </c:pt>
                <c:pt idx="3">
                  <c:v>0.14547086352281188</c:v>
                </c:pt>
                <c:pt idx="4">
                  <c:v>0.16540999502826328</c:v>
                </c:pt>
                <c:pt idx="5">
                  <c:v>0.18243406095900669</c:v>
                </c:pt>
                <c:pt idx="6">
                  <c:v>0.19803831126063351</c:v>
                </c:pt>
                <c:pt idx="7">
                  <c:v>0.21307454975363635</c:v>
                </c:pt>
                <c:pt idx="8">
                  <c:v>0.22809755271182464</c:v>
                </c:pt>
                <c:pt idx="9">
                  <c:v>0.24351800660651202</c:v>
                </c:pt>
                <c:pt idx="10">
                  <c:v>0.25967975570606422</c:v>
                </c:pt>
                <c:pt idx="11">
                  <c:v>0.27690464638133505</c:v>
                </c:pt>
                <c:pt idx="12">
                  <c:v>0.29552326582985317</c:v>
                </c:pt>
                <c:pt idx="13">
                  <c:v>0.31590054797002853</c:v>
                </c:pt>
                <c:pt idx="14">
                  <c:v>0.33846165533063027</c:v>
                </c:pt>
                <c:pt idx="15">
                  <c:v>0.36372250839725573</c:v>
                </c:pt>
                <c:pt idx="16">
                  <c:v>0.39232979025437442</c:v>
                </c:pt>
                <c:pt idx="17">
                  <c:v>0.42511710985154982</c:v>
                </c:pt>
                <c:pt idx="18">
                  <c:v>0.46318784483052222</c:v>
                </c:pt>
                <c:pt idx="19">
                  <c:v>0.50804252733119215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9A-4B2C-8A8A-3F0AD6415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673887"/>
        <c:axId val="1903674303"/>
      </c:scatterChart>
      <c:valAx>
        <c:axId val="190367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674303"/>
        <c:crosses val="autoZero"/>
        <c:crossBetween val="midCat"/>
      </c:valAx>
      <c:valAx>
        <c:axId val="190367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673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'Hailwood-Horrobin'!$A$4:$A$23</c:f>
              <c:numCache>
                <c:formatCode>General</c:formatCode>
                <c:ptCount val="2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</c:numCache>
            </c:numRef>
          </c:xVal>
          <c:yVal>
            <c:numRef>
              <c:f>'Hailwood-Horrobin'!$B$4:$B$23</c:f>
              <c:numCache>
                <c:formatCode>General</c:formatCode>
                <c:ptCount val="20"/>
                <c:pt idx="0">
                  <c:v>0</c:v>
                </c:pt>
                <c:pt idx="1">
                  <c:v>7.2332730560578679E-2</c:v>
                </c:pt>
                <c:pt idx="2">
                  <c:v>0.11560693641618498</c:v>
                </c:pt>
                <c:pt idx="3">
                  <c:v>0.14687882496940025</c:v>
                </c:pt>
                <c:pt idx="4">
                  <c:v>0.17241379310344826</c:v>
                </c:pt>
                <c:pt idx="5">
                  <c:v>0.1951219512195122</c:v>
                </c:pt>
                <c:pt idx="6">
                  <c:v>0.21660649819494585</c:v>
                </c:pt>
                <c:pt idx="7">
                  <c:v>0.23789294817332199</c:v>
                </c:pt>
                <c:pt idx="8">
                  <c:v>0.25974025974025977</c:v>
                </c:pt>
                <c:pt idx="9">
                  <c:v>0.28279654359780049</c:v>
                </c:pt>
                <c:pt idx="10">
                  <c:v>0.30769230769230771</c:v>
                </c:pt>
                <c:pt idx="11">
                  <c:v>0.33511043412033514</c:v>
                </c:pt>
                <c:pt idx="12">
                  <c:v>0.36585365853658536</c:v>
                </c:pt>
                <c:pt idx="13">
                  <c:v>0.40092521202775638</c:v>
                </c:pt>
                <c:pt idx="14">
                  <c:v>0.44164037854889587</c:v>
                </c:pt>
                <c:pt idx="15">
                  <c:v>0.48979591836734693</c:v>
                </c:pt>
                <c:pt idx="16">
                  <c:v>0.54794520547945214</c:v>
                </c:pt>
                <c:pt idx="17">
                  <c:v>0.61987237921604366</c:v>
                </c:pt>
                <c:pt idx="18">
                  <c:v>0.7114624505928856</c:v>
                </c:pt>
                <c:pt idx="19">
                  <c:v>0.83242059145673608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F4-400F-95E3-301B1868C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3359"/>
        <c:axId val="1902043775"/>
      </c:scatterChart>
      <c:valAx>
        <c:axId val="190204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775"/>
        <c:crosses val="autoZero"/>
        <c:crossBetween val="midCat"/>
      </c:valAx>
      <c:valAx>
        <c:axId val="190204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Langmuir!$A$4:$A$23</c:f>
              <c:numCache>
                <c:formatCode>General</c:formatCode>
                <c:ptCount val="2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</c:numCache>
            </c:numRef>
          </c:xVal>
          <c:yVal>
            <c:numRef>
              <c:f>Langmuir!$B$4:$B$23</c:f>
              <c:numCache>
                <c:formatCode>General</c:formatCode>
                <c:ptCount val="20"/>
                <c:pt idx="0">
                  <c:v>0</c:v>
                </c:pt>
                <c:pt idx="1">
                  <c:v>0.33750000000000002</c:v>
                </c:pt>
                <c:pt idx="2">
                  <c:v>0.49090909090909091</c:v>
                </c:pt>
                <c:pt idx="3">
                  <c:v>0.57857142857142863</c:v>
                </c:pt>
                <c:pt idx="4">
                  <c:v>0.63529411764705879</c:v>
                </c:pt>
                <c:pt idx="5">
                  <c:v>0.67500000000000004</c:v>
                </c:pt>
                <c:pt idx="6">
                  <c:v>0.70434782608695667</c:v>
                </c:pt>
                <c:pt idx="7">
                  <c:v>0.72692307692307701</c:v>
                </c:pt>
                <c:pt idx="8">
                  <c:v>0.74482758620689649</c:v>
                </c:pt>
                <c:pt idx="9">
                  <c:v>0.75937500000000002</c:v>
                </c:pt>
                <c:pt idx="10">
                  <c:v>0.77142857142857146</c:v>
                </c:pt>
                <c:pt idx="11">
                  <c:v>0.78157894736842115</c:v>
                </c:pt>
                <c:pt idx="12">
                  <c:v>0.79024390243902454</c:v>
                </c:pt>
                <c:pt idx="13">
                  <c:v>0.79772727272727273</c:v>
                </c:pt>
                <c:pt idx="14">
                  <c:v>0.80425531914893622</c:v>
                </c:pt>
                <c:pt idx="15">
                  <c:v>0.81000000000000016</c:v>
                </c:pt>
                <c:pt idx="16">
                  <c:v>0.81509433962264144</c:v>
                </c:pt>
                <c:pt idx="17">
                  <c:v>0.81964285714285712</c:v>
                </c:pt>
                <c:pt idx="18">
                  <c:v>0.82372881355932204</c:v>
                </c:pt>
                <c:pt idx="19">
                  <c:v>0.82741935483870976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0F-4FB3-8770-B5E40A9F6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3359"/>
        <c:axId val="1902043775"/>
      </c:scatterChart>
      <c:valAx>
        <c:axId val="190204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775"/>
        <c:crosses val="autoZero"/>
        <c:crossBetween val="midCat"/>
      </c:valAx>
      <c:valAx>
        <c:axId val="190204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Oswin!$A$4:$A$23</c:f>
              <c:numCache>
                <c:formatCode>General</c:formatCode>
                <c:ptCount val="2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</c:numCache>
            </c:numRef>
          </c:xVal>
          <c:yVal>
            <c:numRef>
              <c:f>Oswin!$B$4:$B$23</c:f>
              <c:numCache>
                <c:formatCode>General</c:formatCode>
                <c:ptCount val="20"/>
                <c:pt idx="0">
                  <c:v>0</c:v>
                </c:pt>
                <c:pt idx="1">
                  <c:v>3.2338450980979108E-2</c:v>
                </c:pt>
                <c:pt idx="2">
                  <c:v>4.6811461836722634E-2</c:v>
                </c:pt>
                <c:pt idx="3">
                  <c:v>5.8857939025981555E-2</c:v>
                </c:pt>
                <c:pt idx="4">
                  <c:v>6.9933062951439126E-2</c:v>
                </c:pt>
                <c:pt idx="5">
                  <c:v>8.0635674791749407E-2</c:v>
                </c:pt>
                <c:pt idx="6">
                  <c:v>9.1317441907576485E-2</c:v>
                </c:pt>
                <c:pt idx="7">
                  <c:v>0.10224070044557142</c:v>
                </c:pt>
                <c:pt idx="8">
                  <c:v>0.11364153008889458</c:v>
                </c:pt>
                <c:pt idx="9">
                  <c:v>0.12576590165606399</c:v>
                </c:pt>
                <c:pt idx="10">
                  <c:v>0.1389</c:v>
                </c:pt>
                <c:pt idx="11">
                  <c:v>0.15340573037643981</c:v>
                </c:pt>
                <c:pt idx="12">
                  <c:v>0.16977252932891823</c:v>
                </c:pt>
                <c:pt idx="13">
                  <c:v>0.18870381282521514</c:v>
                </c:pt>
                <c:pt idx="14">
                  <c:v>0.21127628629289566</c:v>
                </c:pt>
                <c:pt idx="15">
                  <c:v>0.23926394923620167</c:v>
                </c:pt>
                <c:pt idx="16">
                  <c:v>0.27588109523240856</c:v>
                </c:pt>
                <c:pt idx="17">
                  <c:v>0.32779282318199132</c:v>
                </c:pt>
                <c:pt idx="18">
                  <c:v>0.41214713753854348</c:v>
                </c:pt>
                <c:pt idx="19">
                  <c:v>0.59660278754068663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00-412C-BAC6-3DBB86FC2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3359"/>
        <c:axId val="1902043775"/>
      </c:scatterChart>
      <c:valAx>
        <c:axId val="190204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775"/>
        <c:crosses val="autoZero"/>
        <c:crossBetween val="midCat"/>
      </c:valAx>
      <c:valAx>
        <c:axId val="190204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Peleg!$A$4:$A$24</c:f>
              <c:numCache>
                <c:formatCode>General</c:formatCode>
                <c:ptCount val="21"/>
                <c:pt idx="0">
                  <c:v>0</c:v>
                </c:pt>
                <c:pt idx="1">
                  <c:v>0.01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0.85</c:v>
                </c:pt>
                <c:pt idx="20">
                  <c:v>0.9</c:v>
                </c:pt>
              </c:numCache>
            </c:numRef>
          </c:xVal>
          <c:yVal>
            <c:numRef>
              <c:f>Peleg!$B$4:$B$24</c:f>
              <c:numCache>
                <c:formatCode>General</c:formatCode>
                <c:ptCount val="21"/>
                <c:pt idx="0">
                  <c:v>0</c:v>
                </c:pt>
                <c:pt idx="1">
                  <c:v>3.1547867274009669E-2</c:v>
                </c:pt>
                <c:pt idx="2">
                  <c:v>5.4668108579976421E-2</c:v>
                </c:pt>
                <c:pt idx="3">
                  <c:v>8.2861506683499675E-2</c:v>
                </c:pt>
                <c:pt idx="4">
                  <c:v>0.12559932157547904</c:v>
                </c:pt>
                <c:pt idx="5">
                  <c:v>0.16022404362684031</c:v>
                </c:pt>
                <c:pt idx="6">
                  <c:v>0.19052539387158787</c:v>
                </c:pt>
                <c:pt idx="7">
                  <c:v>0.21812592207403103</c:v>
                </c:pt>
                <c:pt idx="8">
                  <c:v>0.2440116874151019</c:v>
                </c:pt>
                <c:pt idx="9">
                  <c:v>0.26895041628017757</c:v>
                </c:pt>
                <c:pt idx="10">
                  <c:v>0.29365998118144276</c:v>
                </c:pt>
                <c:pt idx="11">
                  <c:v>0.31889525005000258</c:v>
                </c:pt>
                <c:pt idx="12">
                  <c:v>0.34550197769322355</c:v>
                </c:pt>
                <c:pt idx="13">
                  <c:v>0.37445539769368569</c:v>
                </c:pt>
                <c:pt idx="14">
                  <c:v>0.40689096140891667</c:v>
                </c:pt>
                <c:pt idx="15">
                  <c:v>0.44413072674587134</c:v>
                </c:pt>
                <c:pt idx="16">
                  <c:v>0.48770718772364857</c:v>
                </c:pt>
                <c:pt idx="17">
                  <c:v>0.53938552329232481</c:v>
                </c:pt>
                <c:pt idx="18">
                  <c:v>0.60118482957731134</c:v>
                </c:pt>
                <c:pt idx="19">
                  <c:v>0.67539867575962731</c:v>
                </c:pt>
                <c:pt idx="20">
                  <c:v>0.76461519667978473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20-43B6-B62A-42ECA1B1A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3359"/>
        <c:axId val="1902043775"/>
      </c:scatterChart>
      <c:valAx>
        <c:axId val="190204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775"/>
        <c:crosses val="autoZero"/>
        <c:crossBetween val="midCat"/>
      </c:valAx>
      <c:valAx>
        <c:axId val="190204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</xdr:colOff>
      <xdr:row>9</xdr:row>
      <xdr:rowOff>142875</xdr:rowOff>
    </xdr:from>
    <xdr:to>
      <xdr:col>13</xdr:col>
      <xdr:colOff>121920</xdr:colOff>
      <xdr:row>24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2FD4E9-D85F-427E-8AD1-6517F4BD39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0</xdr:colOff>
      <xdr:row>1</xdr:row>
      <xdr:rowOff>0</xdr:rowOff>
    </xdr:from>
    <xdr:to>
      <xdr:col>8</xdr:col>
      <xdr:colOff>248951</xdr:colOff>
      <xdr:row>3</xdr:row>
      <xdr:rowOff>106680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D9E6406-5271-4780-9337-29423A3A63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00400" y="182880"/>
          <a:ext cx="2169191" cy="47244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7</xdr:row>
      <xdr:rowOff>17145</xdr:rowOff>
    </xdr:from>
    <xdr:to>
      <xdr:col>14</xdr:col>
      <xdr:colOff>419100</xdr:colOff>
      <xdr:row>22</xdr:row>
      <xdr:rowOff>17145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764BD3-C91D-4061-B85D-7CDA867F9C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1</xdr:colOff>
      <xdr:row>1</xdr:row>
      <xdr:rowOff>0</xdr:rowOff>
    </xdr:from>
    <xdr:to>
      <xdr:col>8</xdr:col>
      <xdr:colOff>529591</xdr:colOff>
      <xdr:row>3</xdr:row>
      <xdr:rowOff>9859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B2951FD-1232-4E71-8FF4-6A0C8C7BD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0321" y="182880"/>
          <a:ext cx="3089910" cy="375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7</xdr:row>
      <xdr:rowOff>17145</xdr:rowOff>
    </xdr:from>
    <xdr:to>
      <xdr:col>14</xdr:col>
      <xdr:colOff>419100</xdr:colOff>
      <xdr:row>22</xdr:row>
      <xdr:rowOff>17145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B89851-5C2A-4A9A-B32E-E7FD990E7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384228</xdr:colOff>
      <xdr:row>0</xdr:row>
      <xdr:rowOff>140970</xdr:rowOff>
    </xdr:from>
    <xdr:to>
      <xdr:col>9</xdr:col>
      <xdr:colOff>572975</xdr:colOff>
      <xdr:row>4</xdr:row>
      <xdr:rowOff>72390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6132444-7538-4AEF-B15B-F1FC34269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44548" y="140970"/>
          <a:ext cx="3389147" cy="6629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7</xdr:row>
      <xdr:rowOff>17145</xdr:rowOff>
    </xdr:from>
    <xdr:to>
      <xdr:col>14</xdr:col>
      <xdr:colOff>419100</xdr:colOff>
      <xdr:row>22</xdr:row>
      <xdr:rowOff>17145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36454C-BB00-4A29-A81C-DC0DE6AA85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182880</xdr:colOff>
      <xdr:row>1</xdr:row>
      <xdr:rowOff>30481</xdr:rowOff>
    </xdr:from>
    <xdr:to>
      <xdr:col>8</xdr:col>
      <xdr:colOff>410282</xdr:colOff>
      <xdr:row>3</xdr:row>
      <xdr:rowOff>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6729166-0EB7-4D7A-8D2E-33D2A53D9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43200" y="213361"/>
          <a:ext cx="2787722" cy="3352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7</xdr:row>
      <xdr:rowOff>17145</xdr:rowOff>
    </xdr:from>
    <xdr:to>
      <xdr:col>14</xdr:col>
      <xdr:colOff>419100</xdr:colOff>
      <xdr:row>22</xdr:row>
      <xdr:rowOff>17145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D3D5AC-BDF8-4649-95A0-A44BBA050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0</xdr:colOff>
      <xdr:row>2</xdr:row>
      <xdr:rowOff>0</xdr:rowOff>
    </xdr:from>
    <xdr:to>
      <xdr:col>7</xdr:col>
      <xdr:colOff>66867</xdr:colOff>
      <xdr:row>4</xdr:row>
      <xdr:rowOff>99060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CA0AC00-360F-4DBC-A002-2A3F23E4FE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0320" y="365760"/>
          <a:ext cx="1987107" cy="4648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</xdr:colOff>
      <xdr:row>9</xdr:row>
      <xdr:rowOff>142875</xdr:rowOff>
    </xdr:from>
    <xdr:to>
      <xdr:col>13</xdr:col>
      <xdr:colOff>121920</xdr:colOff>
      <xdr:row>24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839AD5-BBA2-40AB-950C-3C5206E50F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445770</xdr:colOff>
      <xdr:row>1</xdr:row>
      <xdr:rowOff>26670</xdr:rowOff>
    </xdr:from>
    <xdr:to>
      <xdr:col>9</xdr:col>
      <xdr:colOff>332879</xdr:colOff>
      <xdr:row>3</xdr:row>
      <xdr:rowOff>140970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9DBC41F-C1B7-4323-A419-C2148B3C4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06090" y="209550"/>
          <a:ext cx="3087509" cy="48006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7</xdr:row>
      <xdr:rowOff>17145</xdr:rowOff>
    </xdr:from>
    <xdr:to>
      <xdr:col>14</xdr:col>
      <xdr:colOff>419100</xdr:colOff>
      <xdr:row>22</xdr:row>
      <xdr:rowOff>17145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137B58-C9AA-42E6-9B92-F02A4C370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567690</xdr:colOff>
      <xdr:row>1</xdr:row>
      <xdr:rowOff>22860</xdr:rowOff>
    </xdr:from>
    <xdr:to>
      <xdr:col>8</xdr:col>
      <xdr:colOff>226041</xdr:colOff>
      <xdr:row>3</xdr:row>
      <xdr:rowOff>125730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70A13F6-BC6B-4167-A358-6D9CEBCE7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28010" y="205740"/>
          <a:ext cx="2218671" cy="4686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7</xdr:row>
      <xdr:rowOff>17145</xdr:rowOff>
    </xdr:from>
    <xdr:to>
      <xdr:col>14</xdr:col>
      <xdr:colOff>419100</xdr:colOff>
      <xdr:row>22</xdr:row>
      <xdr:rowOff>17145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B8CAF1-4930-4591-BE66-9B1153ECBE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0</xdr:colOff>
      <xdr:row>1</xdr:row>
      <xdr:rowOff>1</xdr:rowOff>
    </xdr:from>
    <xdr:to>
      <xdr:col>7</xdr:col>
      <xdr:colOff>100585</xdr:colOff>
      <xdr:row>4</xdr:row>
      <xdr:rowOff>137161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2DD474B-7575-4CC6-9D47-D8B083D54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0320" y="182881"/>
          <a:ext cx="2020825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7</xdr:row>
      <xdr:rowOff>17145</xdr:rowOff>
    </xdr:from>
    <xdr:to>
      <xdr:col>14</xdr:col>
      <xdr:colOff>419100</xdr:colOff>
      <xdr:row>22</xdr:row>
      <xdr:rowOff>17145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B1FEF8-8A10-455D-B35A-0B848676ED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0</xdr:colOff>
      <xdr:row>2</xdr:row>
      <xdr:rowOff>1</xdr:rowOff>
    </xdr:from>
    <xdr:to>
      <xdr:col>7</xdr:col>
      <xdr:colOff>251460</xdr:colOff>
      <xdr:row>5</xdr:row>
      <xdr:rowOff>42647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C166C7-6296-48AC-BD4F-D1F3012DB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0320" y="365761"/>
          <a:ext cx="2171700" cy="5912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8</xdr:row>
      <xdr:rowOff>17145</xdr:rowOff>
    </xdr:from>
    <xdr:to>
      <xdr:col>14</xdr:col>
      <xdr:colOff>419100</xdr:colOff>
      <xdr:row>23</xdr:row>
      <xdr:rowOff>17145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E7B734-3BE5-4588-8B29-C4E3E2D07A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0</xdr:colOff>
      <xdr:row>1</xdr:row>
      <xdr:rowOff>0</xdr:rowOff>
    </xdr:from>
    <xdr:to>
      <xdr:col>11</xdr:col>
      <xdr:colOff>350421</xdr:colOff>
      <xdr:row>3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8C93816-C336-4F4F-BDE3-E609055785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80560" y="182880"/>
          <a:ext cx="2910741" cy="384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F410F-C976-406F-B73E-9DCAF97B0BDC}">
  <dimension ref="A1:C25"/>
  <sheetViews>
    <sheetView workbookViewId="0">
      <selection activeCell="A4" sqref="A4:B25"/>
    </sheetView>
  </sheetViews>
  <sheetFormatPr defaultRowHeight="14.4" x14ac:dyDescent="0.55000000000000004"/>
  <sheetData>
    <row r="1" spans="1:3" x14ac:dyDescent="0.55000000000000004">
      <c r="B1" t="s">
        <v>2</v>
      </c>
      <c r="C1" t="s">
        <v>1</v>
      </c>
    </row>
    <row r="2" spans="1:3" x14ac:dyDescent="0.55000000000000004">
      <c r="B2">
        <v>0.2</v>
      </c>
      <c r="C2">
        <v>40</v>
      </c>
    </row>
    <row r="4" spans="1:3" x14ac:dyDescent="0.55000000000000004">
      <c r="A4">
        <v>0</v>
      </c>
      <c r="B4">
        <f>$B$2*$C$2*A4/((1-A4)*(1-A4+$C$2*A4))</f>
        <v>0</v>
      </c>
    </row>
    <row r="5" spans="1:3" x14ac:dyDescent="0.55000000000000004">
      <c r="A5">
        <v>5.0000000000000001E-3</v>
      </c>
      <c r="B5">
        <f t="shared" ref="B5:B27" si="0">$B$2*$C$2*A5/((1-A5)*(1-A5+$C$2*A5))</f>
        <v>3.3641008389226471E-2</v>
      </c>
    </row>
    <row r="6" spans="1:3" x14ac:dyDescent="0.55000000000000004">
      <c r="A6">
        <v>0.01</v>
      </c>
      <c r="B6">
        <f t="shared" si="0"/>
        <v>5.8135309933871081E-2</v>
      </c>
    </row>
    <row r="7" spans="1:3" x14ac:dyDescent="0.55000000000000004">
      <c r="A7">
        <v>0.02</v>
      </c>
      <c r="B7">
        <f t="shared" si="0"/>
        <v>9.1722082091263479E-2</v>
      </c>
    </row>
    <row r="8" spans="1:3" x14ac:dyDescent="0.55000000000000004">
      <c r="A8">
        <v>0.04</v>
      </c>
      <c r="B8">
        <f t="shared" si="0"/>
        <v>0.13020833333333334</v>
      </c>
    </row>
    <row r="9" spans="1:3" x14ac:dyDescent="0.55000000000000004">
      <c r="A9">
        <v>0.08</v>
      </c>
      <c r="B9">
        <f t="shared" si="0"/>
        <v>0.16884761502743773</v>
      </c>
    </row>
    <row r="10" spans="1:3" x14ac:dyDescent="0.55000000000000004">
      <c r="A10">
        <v>0.1</v>
      </c>
      <c r="B10">
        <f t="shared" si="0"/>
        <v>0.18140589569160998</v>
      </c>
    </row>
    <row r="11" spans="1:3" x14ac:dyDescent="0.55000000000000004">
      <c r="A11">
        <v>0.15</v>
      </c>
      <c r="B11">
        <f t="shared" si="0"/>
        <v>0.20609703735508803</v>
      </c>
    </row>
    <row r="12" spans="1:3" x14ac:dyDescent="0.55000000000000004">
      <c r="A12">
        <v>0.2</v>
      </c>
      <c r="B12">
        <f t="shared" si="0"/>
        <v>0.22727272727272727</v>
      </c>
    </row>
    <row r="13" spans="1:3" x14ac:dyDescent="0.55000000000000004">
      <c r="A13">
        <v>0.25</v>
      </c>
      <c r="B13">
        <f t="shared" si="0"/>
        <v>0.24806201550387597</v>
      </c>
    </row>
    <row r="14" spans="1:3" x14ac:dyDescent="0.55000000000000004">
      <c r="A14">
        <v>0.3</v>
      </c>
      <c r="B14">
        <f t="shared" si="0"/>
        <v>0.26996625421822273</v>
      </c>
    </row>
    <row r="15" spans="1:3" x14ac:dyDescent="0.55000000000000004">
      <c r="A15">
        <v>0.35</v>
      </c>
      <c r="B15">
        <f t="shared" si="0"/>
        <v>0.29404043055920187</v>
      </c>
    </row>
    <row r="16" spans="1:3" x14ac:dyDescent="0.55000000000000004">
      <c r="A16">
        <v>0.4</v>
      </c>
      <c r="B16">
        <f t="shared" si="0"/>
        <v>0.32128514056224899</v>
      </c>
    </row>
    <row r="17" spans="1:2" x14ac:dyDescent="0.55000000000000004">
      <c r="A17">
        <v>0.45</v>
      </c>
      <c r="B17">
        <f t="shared" si="0"/>
        <v>0.35285469247733398</v>
      </c>
    </row>
    <row r="18" spans="1:2" x14ac:dyDescent="0.55000000000000004">
      <c r="A18">
        <v>0.5</v>
      </c>
      <c r="B18">
        <f t="shared" si="0"/>
        <v>0.3902439024390244</v>
      </c>
    </row>
    <row r="19" spans="1:2" x14ac:dyDescent="0.55000000000000004">
      <c r="A19">
        <v>0.55000000000000004</v>
      </c>
      <c r="B19">
        <f t="shared" si="0"/>
        <v>0.43553575847562492</v>
      </c>
    </row>
    <row r="20" spans="1:2" x14ac:dyDescent="0.55000000000000004">
      <c r="A20">
        <v>0.6</v>
      </c>
      <c r="B20">
        <f t="shared" si="0"/>
        <v>0.49180327868852458</v>
      </c>
    </row>
    <row r="21" spans="1:2" x14ac:dyDescent="0.55000000000000004">
      <c r="A21">
        <v>0.65</v>
      </c>
      <c r="B21">
        <f t="shared" si="0"/>
        <v>0.56383843860124694</v>
      </c>
    </row>
    <row r="22" spans="1:2" x14ac:dyDescent="0.55000000000000004">
      <c r="A22">
        <v>0.7</v>
      </c>
      <c r="B22">
        <f t="shared" si="0"/>
        <v>0.65959952885747919</v>
      </c>
    </row>
    <row r="23" spans="1:2" x14ac:dyDescent="0.55000000000000004">
      <c r="A23">
        <v>0.75</v>
      </c>
      <c r="B23">
        <f t="shared" si="0"/>
        <v>0.79338842975206614</v>
      </c>
    </row>
    <row r="24" spans="1:2" x14ac:dyDescent="0.55000000000000004">
      <c r="A24">
        <v>0.8</v>
      </c>
      <c r="B24">
        <f t="shared" si="0"/>
        <v>0.9937888198757765</v>
      </c>
    </row>
    <row r="25" spans="1:2" x14ac:dyDescent="0.55000000000000004">
      <c r="A25">
        <v>0.85</v>
      </c>
      <c r="B25">
        <f t="shared" si="0"/>
        <v>1.3274768179599803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AC54D-3755-48A0-BF8F-77BDDA057C29}">
  <dimension ref="A2:C23"/>
  <sheetViews>
    <sheetView workbookViewId="0">
      <selection activeCell="E15" sqref="E15"/>
    </sheetView>
  </sheetViews>
  <sheetFormatPr defaultRowHeight="14.4" x14ac:dyDescent="0.55000000000000004"/>
  <sheetData>
    <row r="2" spans="1:3" x14ac:dyDescent="0.55000000000000004">
      <c r="B2" t="s">
        <v>7</v>
      </c>
      <c r="C2" t="s">
        <v>8</v>
      </c>
    </row>
    <row r="3" spans="1:3" x14ac:dyDescent="0.55000000000000004">
      <c r="B3">
        <v>5.8000000000000003E-2</v>
      </c>
      <c r="C3">
        <v>0.1</v>
      </c>
    </row>
    <row r="4" spans="1:3" x14ac:dyDescent="0.55000000000000004">
      <c r="A4">
        <v>0</v>
      </c>
      <c r="B4">
        <f>$B$3-$C$3*LN(1-A4)</f>
        <v>5.8000000000000003E-2</v>
      </c>
    </row>
    <row r="5" spans="1:3" x14ac:dyDescent="0.55000000000000004">
      <c r="A5">
        <v>0.05</v>
      </c>
      <c r="B5">
        <f t="shared" ref="B5:B23" si="0">$B$3-$C$3*LN(1-A5)</f>
        <v>6.3129329438755058E-2</v>
      </c>
    </row>
    <row r="6" spans="1:3" x14ac:dyDescent="0.55000000000000004">
      <c r="A6">
        <v>0.1</v>
      </c>
      <c r="B6">
        <f t="shared" si="0"/>
        <v>6.853605156578263E-2</v>
      </c>
    </row>
    <row r="7" spans="1:3" x14ac:dyDescent="0.55000000000000004">
      <c r="A7">
        <v>0.15</v>
      </c>
      <c r="B7">
        <f t="shared" si="0"/>
        <v>7.4251892949777493E-2</v>
      </c>
    </row>
    <row r="8" spans="1:3" x14ac:dyDescent="0.55000000000000004">
      <c r="A8">
        <v>0.2</v>
      </c>
      <c r="B8">
        <f t="shared" si="0"/>
        <v>8.0314355131420975E-2</v>
      </c>
    </row>
    <row r="9" spans="1:3" x14ac:dyDescent="0.55000000000000004">
      <c r="A9">
        <v>0.25</v>
      </c>
      <c r="B9">
        <f t="shared" si="0"/>
        <v>8.6768207245178086E-2</v>
      </c>
    </row>
    <row r="10" spans="1:3" x14ac:dyDescent="0.55000000000000004">
      <c r="A10">
        <v>0.3</v>
      </c>
      <c r="B10">
        <f t="shared" si="0"/>
        <v>9.3667494393873257E-2</v>
      </c>
    </row>
    <row r="11" spans="1:3" x14ac:dyDescent="0.55000000000000004">
      <c r="A11">
        <v>0.35</v>
      </c>
      <c r="B11">
        <f t="shared" si="0"/>
        <v>0.10107829160924542</v>
      </c>
    </row>
    <row r="12" spans="1:3" x14ac:dyDescent="0.55000000000000004">
      <c r="A12">
        <v>0.4</v>
      </c>
      <c r="B12">
        <f t="shared" si="0"/>
        <v>0.10908256237659908</v>
      </c>
    </row>
    <row r="13" spans="1:3" x14ac:dyDescent="0.55000000000000004">
      <c r="A13">
        <v>0.45</v>
      </c>
      <c r="B13">
        <f t="shared" si="0"/>
        <v>0.11778370007556205</v>
      </c>
    </row>
    <row r="14" spans="1:3" x14ac:dyDescent="0.55000000000000004">
      <c r="A14">
        <v>0.5</v>
      </c>
      <c r="B14">
        <f t="shared" si="0"/>
        <v>0.12731471805599454</v>
      </c>
    </row>
    <row r="15" spans="1:3" x14ac:dyDescent="0.55000000000000004">
      <c r="A15">
        <v>0.55000000000000004</v>
      </c>
      <c r="B15">
        <f t="shared" si="0"/>
        <v>0.13785076962177717</v>
      </c>
    </row>
    <row r="16" spans="1:3" x14ac:dyDescent="0.55000000000000004">
      <c r="A16">
        <v>0.6</v>
      </c>
      <c r="B16">
        <f t="shared" si="0"/>
        <v>0.1496290731874155</v>
      </c>
    </row>
    <row r="17" spans="1:2" x14ac:dyDescent="0.55000000000000004">
      <c r="A17">
        <v>0.65</v>
      </c>
      <c r="B17">
        <f t="shared" si="0"/>
        <v>0.1629822124498678</v>
      </c>
    </row>
    <row r="18" spans="1:2" x14ac:dyDescent="0.55000000000000004">
      <c r="A18">
        <v>0.7</v>
      </c>
      <c r="B18">
        <f t="shared" si="0"/>
        <v>0.17839728043259359</v>
      </c>
    </row>
    <row r="19" spans="1:2" x14ac:dyDescent="0.55000000000000004">
      <c r="A19">
        <v>0.75</v>
      </c>
      <c r="B19">
        <f t="shared" si="0"/>
        <v>0.19662943611198905</v>
      </c>
    </row>
    <row r="20" spans="1:2" x14ac:dyDescent="0.55000000000000004">
      <c r="A20">
        <v>0.8</v>
      </c>
      <c r="B20">
        <f t="shared" si="0"/>
        <v>0.21894379124341007</v>
      </c>
    </row>
    <row r="21" spans="1:2" x14ac:dyDescent="0.55000000000000004">
      <c r="A21">
        <v>0.85</v>
      </c>
      <c r="B21">
        <f t="shared" si="0"/>
        <v>0.2477119984885881</v>
      </c>
    </row>
    <row r="22" spans="1:2" x14ac:dyDescent="0.55000000000000004">
      <c r="A22">
        <v>0.9</v>
      </c>
      <c r="B22">
        <f t="shared" si="0"/>
        <v>0.28825850929940461</v>
      </c>
    </row>
    <row r="23" spans="1:2" x14ac:dyDescent="0.55000000000000004">
      <c r="A23">
        <v>0.95</v>
      </c>
      <c r="B23">
        <f t="shared" si="0"/>
        <v>0.35757322735539898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5041D-8C1E-4641-8546-AC71322BD342}">
  <dimension ref="A2:G27"/>
  <sheetViews>
    <sheetView workbookViewId="0">
      <selection activeCell="E11" sqref="E11"/>
    </sheetView>
  </sheetViews>
  <sheetFormatPr defaultRowHeight="14.4" x14ac:dyDescent="0.55000000000000004"/>
  <sheetData>
    <row r="2" spans="1:7" x14ac:dyDescent="0.55000000000000004">
      <c r="B2" t="s">
        <v>7</v>
      </c>
      <c r="C2" t="s">
        <v>8</v>
      </c>
    </row>
    <row r="3" spans="1:7" x14ac:dyDescent="0.55000000000000004">
      <c r="B3">
        <v>0.6</v>
      </c>
      <c r="C3" s="1">
        <v>0.11600000000000001</v>
      </c>
    </row>
    <row r="4" spans="1:7" x14ac:dyDescent="0.55000000000000004">
      <c r="A4">
        <v>1E-4</v>
      </c>
      <c r="B4" s="2">
        <f>$B$3*EXP(-$C$3*C4^2)</f>
        <v>3.1949239278073919E-5</v>
      </c>
      <c r="C4">
        <f>LN(1+1/A4)</f>
        <v>9.2104403669765169</v>
      </c>
    </row>
    <row r="5" spans="1:7" x14ac:dyDescent="0.55000000000000004">
      <c r="A5">
        <v>5.0000000000000001E-3</v>
      </c>
      <c r="B5" s="2">
        <f t="shared" ref="B5:B27" si="0">$B$3*EXP(-$C$3*C5^2)</f>
        <v>2.2975413669163124E-2</v>
      </c>
      <c r="C5">
        <f t="shared" ref="C5:C27" si="1">LN(1+1/A5)</f>
        <v>5.3033049080590757</v>
      </c>
      <c r="G5" s="1"/>
    </row>
    <row r="6" spans="1:7" x14ac:dyDescent="0.55000000000000004">
      <c r="A6">
        <v>0.01</v>
      </c>
      <c r="B6" s="2">
        <f t="shared" si="0"/>
        <v>5.0714228819969981E-2</v>
      </c>
      <c r="C6">
        <f t="shared" si="1"/>
        <v>4.6151205168412597</v>
      </c>
    </row>
    <row r="7" spans="1:7" x14ac:dyDescent="0.55000000000000004">
      <c r="A7">
        <v>0.02</v>
      </c>
      <c r="B7" s="2">
        <f t="shared" si="0"/>
        <v>9.9848728901729383E-2</v>
      </c>
      <c r="C7">
        <f t="shared" si="1"/>
        <v>3.9318256327243257</v>
      </c>
    </row>
    <row r="8" spans="1:7" x14ac:dyDescent="0.55000000000000004">
      <c r="A8">
        <v>0.04</v>
      </c>
      <c r="B8" s="2">
        <f t="shared" si="0"/>
        <v>0.17513677871432234</v>
      </c>
      <c r="C8">
        <f t="shared" si="1"/>
        <v>3.2580965380214821</v>
      </c>
    </row>
    <row r="9" spans="1:7" x14ac:dyDescent="0.55000000000000004">
      <c r="A9">
        <v>0.08</v>
      </c>
      <c r="B9" s="2">
        <f t="shared" si="0"/>
        <v>0.27345754950415851</v>
      </c>
      <c r="C9">
        <f t="shared" si="1"/>
        <v>2.6026896854443837</v>
      </c>
    </row>
    <row r="10" spans="1:7" x14ac:dyDescent="0.55000000000000004">
      <c r="A10">
        <v>0.1</v>
      </c>
      <c r="B10" s="2">
        <f t="shared" si="0"/>
        <v>0.3079511151885222</v>
      </c>
      <c r="C10">
        <f t="shared" si="1"/>
        <v>2.3978952727983707</v>
      </c>
    </row>
    <row r="11" spans="1:7" x14ac:dyDescent="0.55000000000000004">
      <c r="A11">
        <v>0.15</v>
      </c>
      <c r="B11" s="2">
        <f t="shared" si="0"/>
        <v>0.37079844827738184</v>
      </c>
      <c r="C11">
        <f t="shared" si="1"/>
        <v>2.0368819272610401</v>
      </c>
    </row>
    <row r="12" spans="1:7" x14ac:dyDescent="0.55000000000000004">
      <c r="A12">
        <v>0.2</v>
      </c>
      <c r="B12" s="2">
        <f t="shared" si="0"/>
        <v>0.41344439182115983</v>
      </c>
      <c r="C12">
        <f t="shared" si="1"/>
        <v>1.791759469228055</v>
      </c>
    </row>
    <row r="13" spans="1:7" x14ac:dyDescent="0.55000000000000004">
      <c r="A13">
        <v>0.25</v>
      </c>
      <c r="B13" s="2">
        <f t="shared" si="0"/>
        <v>0.44428043326896238</v>
      </c>
      <c r="C13">
        <f t="shared" si="1"/>
        <v>1.6094379124341003</v>
      </c>
    </row>
    <row r="14" spans="1:7" x14ac:dyDescent="0.55000000000000004">
      <c r="A14">
        <v>0.3</v>
      </c>
      <c r="B14" s="2">
        <f t="shared" si="0"/>
        <v>0.4675530905221838</v>
      </c>
      <c r="C14">
        <f t="shared" si="1"/>
        <v>1.4663370687934272</v>
      </c>
    </row>
    <row r="15" spans="1:7" x14ac:dyDescent="0.55000000000000004">
      <c r="A15">
        <v>0.35</v>
      </c>
      <c r="B15" s="2">
        <f t="shared" si="0"/>
        <v>0.48567642347661</v>
      </c>
      <c r="C15">
        <f t="shared" si="1"/>
        <v>1.3499267169490159</v>
      </c>
    </row>
    <row r="16" spans="1:7" x14ac:dyDescent="0.55000000000000004">
      <c r="A16">
        <v>0.4</v>
      </c>
      <c r="B16" s="2">
        <f t="shared" si="0"/>
        <v>0.50013472334056308</v>
      </c>
      <c r="C16">
        <f t="shared" si="1"/>
        <v>1.2527629684953681</v>
      </c>
    </row>
    <row r="17" spans="1:5" x14ac:dyDescent="0.55000000000000004">
      <c r="A17">
        <v>0.45</v>
      </c>
      <c r="B17" s="2">
        <f t="shared" si="0"/>
        <v>0.51189417478739097</v>
      </c>
      <c r="C17">
        <f t="shared" si="1"/>
        <v>1.1700712526502546</v>
      </c>
    </row>
    <row r="18" spans="1:5" x14ac:dyDescent="0.55000000000000004">
      <c r="A18">
        <v>0.5</v>
      </c>
      <c r="B18" s="2">
        <f t="shared" si="0"/>
        <v>0.52161177011474646</v>
      </c>
      <c r="C18">
        <f t="shared" si="1"/>
        <v>1.0986122886681098</v>
      </c>
    </row>
    <row r="19" spans="1:5" x14ac:dyDescent="0.55000000000000004">
      <c r="A19">
        <v>0.55000000000000004</v>
      </c>
      <c r="B19" s="2">
        <f t="shared" si="0"/>
        <v>0.52975001330869298</v>
      </c>
      <c r="C19">
        <f t="shared" si="1"/>
        <v>1.0360919316867758</v>
      </c>
    </row>
    <row r="20" spans="1:5" x14ac:dyDescent="0.55000000000000004">
      <c r="A20">
        <v>0.6</v>
      </c>
      <c r="B20" s="2">
        <f t="shared" si="0"/>
        <v>0.5366438412012613</v>
      </c>
      <c r="C20">
        <f t="shared" si="1"/>
        <v>0.9808292530117263</v>
      </c>
      <c r="E20" t="s">
        <v>6</v>
      </c>
    </row>
    <row r="21" spans="1:5" x14ac:dyDescent="0.55000000000000004">
      <c r="A21">
        <v>0.65</v>
      </c>
      <c r="B21" s="2">
        <f t="shared" si="0"/>
        <v>0.54254160595153167</v>
      </c>
      <c r="C21">
        <f t="shared" si="1"/>
        <v>0.93155820400494349</v>
      </c>
    </row>
    <row r="22" spans="1:5" x14ac:dyDescent="0.55000000000000004">
      <c r="A22">
        <v>0.7</v>
      </c>
      <c r="B22" s="2">
        <f t="shared" si="0"/>
        <v>0.54763118914949915</v>
      </c>
      <c r="C22">
        <f t="shared" si="1"/>
        <v>0.88730319500090293</v>
      </c>
    </row>
    <row r="23" spans="1:5" x14ac:dyDescent="0.55000000000000004">
      <c r="A23">
        <v>0.75</v>
      </c>
      <c r="B23" s="2">
        <f t="shared" si="0"/>
        <v>0.55205720335099606</v>
      </c>
      <c r="C23">
        <f t="shared" si="1"/>
        <v>0.84729786038720345</v>
      </c>
    </row>
    <row r="24" spans="1:5" x14ac:dyDescent="0.55000000000000004">
      <c r="A24">
        <v>0.8</v>
      </c>
      <c r="B24" s="2">
        <f t="shared" si="0"/>
        <v>0.55593264710351642</v>
      </c>
      <c r="C24">
        <f t="shared" si="1"/>
        <v>0.81093021621632877</v>
      </c>
    </row>
    <row r="25" spans="1:5" x14ac:dyDescent="0.55000000000000004">
      <c r="A25">
        <v>0.85</v>
      </c>
      <c r="B25" s="2">
        <f t="shared" si="0"/>
        <v>0.55934699629123652</v>
      </c>
      <c r="C25">
        <f t="shared" si="1"/>
        <v>0.77770456858800852</v>
      </c>
    </row>
    <row r="26" spans="1:5" x14ac:dyDescent="0.55000000000000004">
      <c r="A26">
        <v>0.9</v>
      </c>
      <c r="B26" s="2">
        <f t="shared" si="0"/>
        <v>0.56237194182865446</v>
      </c>
      <c r="C26">
        <f t="shared" si="1"/>
        <v>0.74721440183022114</v>
      </c>
    </row>
    <row r="27" spans="1:5" x14ac:dyDescent="0.55000000000000004">
      <c r="A27">
        <v>0.95</v>
      </c>
      <c r="B27" s="2">
        <f t="shared" si="0"/>
        <v>0.56506553503924073</v>
      </c>
      <c r="C27">
        <f t="shared" si="1"/>
        <v>0.71912266696320581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CB215-C42F-47E7-B806-11AD6094CBFC}">
  <dimension ref="A2:D23"/>
  <sheetViews>
    <sheetView workbookViewId="0">
      <selection activeCell="N5" sqref="N5"/>
    </sheetView>
  </sheetViews>
  <sheetFormatPr defaultRowHeight="14.4" x14ac:dyDescent="0.55000000000000004"/>
  <sheetData>
    <row r="2" spans="1:4" x14ac:dyDescent="0.55000000000000004">
      <c r="B2" t="s">
        <v>7</v>
      </c>
      <c r="C2" t="s">
        <v>10</v>
      </c>
      <c r="D2" t="s">
        <v>5</v>
      </c>
    </row>
    <row r="3" spans="1:4" x14ac:dyDescent="0.55000000000000004">
      <c r="B3">
        <v>5</v>
      </c>
      <c r="C3">
        <v>2.6</v>
      </c>
      <c r="D3">
        <f>8.31*300</f>
        <v>2493</v>
      </c>
    </row>
    <row r="4" spans="1:4" x14ac:dyDescent="0.55000000000000004">
      <c r="A4">
        <v>0.05</v>
      </c>
      <c r="B4">
        <f>$B$3*(-$D$3*LN(A4))^($C$3-3)</f>
        <v>0.14114967862458863</v>
      </c>
    </row>
    <row r="5" spans="1:4" x14ac:dyDescent="0.55000000000000004">
      <c r="A5">
        <v>0.1</v>
      </c>
      <c r="B5">
        <f t="shared" ref="B5:B23" si="0">$B$3*(-$D$3*LN(A5))^($C$3-3)</f>
        <v>0.15681760523650878</v>
      </c>
    </row>
    <row r="6" spans="1:4" x14ac:dyDescent="0.55000000000000004">
      <c r="A6">
        <v>0.15</v>
      </c>
      <c r="B6">
        <f t="shared" si="0"/>
        <v>0.16945062433111033</v>
      </c>
    </row>
    <row r="7" spans="1:4" x14ac:dyDescent="0.55000000000000004">
      <c r="A7">
        <v>0.2</v>
      </c>
      <c r="B7">
        <f t="shared" si="0"/>
        <v>0.18097200664337784</v>
      </c>
    </row>
    <row r="8" spans="1:4" x14ac:dyDescent="0.55000000000000004">
      <c r="A8">
        <v>0.25</v>
      </c>
      <c r="B8">
        <f t="shared" si="0"/>
        <v>0.19210510690057578</v>
      </c>
    </row>
    <row r="9" spans="1:4" x14ac:dyDescent="0.55000000000000004">
      <c r="A9">
        <v>0.3</v>
      </c>
      <c r="B9">
        <f t="shared" si="0"/>
        <v>0.20325181015946078</v>
      </c>
    </row>
    <row r="10" spans="1:4" x14ac:dyDescent="0.55000000000000004">
      <c r="A10">
        <v>0.35</v>
      </c>
      <c r="B10">
        <f t="shared" si="0"/>
        <v>0.21470136448516833</v>
      </c>
    </row>
    <row r="11" spans="1:4" x14ac:dyDescent="0.55000000000000004">
      <c r="A11">
        <v>0.4</v>
      </c>
      <c r="B11">
        <f t="shared" si="0"/>
        <v>0.22670848536062316</v>
      </c>
    </row>
    <row r="12" spans="1:4" x14ac:dyDescent="0.55000000000000004">
      <c r="A12">
        <v>0.45</v>
      </c>
      <c r="B12">
        <f t="shared" si="0"/>
        <v>0.23953525947825893</v>
      </c>
    </row>
    <row r="13" spans="1:4" x14ac:dyDescent="0.55000000000000004">
      <c r="A13">
        <v>0.5</v>
      </c>
      <c r="B13">
        <f t="shared" si="0"/>
        <v>0.25348420825518214</v>
      </c>
    </row>
    <row r="14" spans="1:4" x14ac:dyDescent="0.55000000000000004">
      <c r="A14">
        <v>0.55000000000000004</v>
      </c>
      <c r="B14">
        <f t="shared" si="0"/>
        <v>0.26893540280061201</v>
      </c>
    </row>
    <row r="15" spans="1:4" x14ac:dyDescent="0.55000000000000004">
      <c r="A15">
        <v>0.6</v>
      </c>
      <c r="B15">
        <f t="shared" si="0"/>
        <v>0.286399346939199</v>
      </c>
    </row>
    <row r="16" spans="1:4" x14ac:dyDescent="0.55000000000000004">
      <c r="A16">
        <v>0.65</v>
      </c>
      <c r="B16">
        <f t="shared" si="0"/>
        <v>0.30660392078263676</v>
      </c>
    </row>
    <row r="17" spans="1:2" x14ac:dyDescent="0.55000000000000004">
      <c r="A17">
        <v>0.7</v>
      </c>
      <c r="B17">
        <f t="shared" si="0"/>
        <v>0.33065268394641911</v>
      </c>
    </row>
    <row r="18" spans="1:2" x14ac:dyDescent="0.55000000000000004">
      <c r="A18">
        <v>0.75</v>
      </c>
      <c r="B18">
        <f t="shared" si="0"/>
        <v>0.36034290337995573</v>
      </c>
    </row>
    <row r="19" spans="1:2" x14ac:dyDescent="0.55000000000000004">
      <c r="A19">
        <v>0.8</v>
      </c>
      <c r="B19">
        <f t="shared" si="0"/>
        <v>0.39888468006071703</v>
      </c>
    </row>
    <row r="20" spans="1:2" x14ac:dyDescent="0.55000000000000004">
      <c r="A20">
        <v>0.85</v>
      </c>
      <c r="B20">
        <f t="shared" si="0"/>
        <v>0.45281365168643312</v>
      </c>
    </row>
    <row r="21" spans="1:2" x14ac:dyDescent="0.55000000000000004">
      <c r="A21">
        <v>0.875</v>
      </c>
      <c r="B21">
        <f t="shared" si="0"/>
        <v>0.48983266325743285</v>
      </c>
    </row>
    <row r="22" spans="1:2" x14ac:dyDescent="0.55000000000000004">
      <c r="A22">
        <v>0.9</v>
      </c>
      <c r="B22">
        <f t="shared" si="0"/>
        <v>0.53853004501071877</v>
      </c>
    </row>
    <row r="23" spans="1:2" x14ac:dyDescent="0.55000000000000004">
      <c r="A23">
        <v>0.92500000000000004</v>
      </c>
      <c r="B23">
        <f t="shared" si="0"/>
        <v>0.60747572209914025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0E766-25CE-40E6-B258-2DB180B419EF}">
  <dimension ref="A2:C27"/>
  <sheetViews>
    <sheetView workbookViewId="0">
      <selection activeCell="C2" sqref="C2"/>
    </sheetView>
  </sheetViews>
  <sheetFormatPr defaultRowHeight="14.4" x14ac:dyDescent="0.55000000000000004"/>
  <sheetData>
    <row r="2" spans="1:3" x14ac:dyDescent="0.55000000000000004">
      <c r="B2" t="s">
        <v>7</v>
      </c>
      <c r="C2" t="s">
        <v>9</v>
      </c>
    </row>
    <row r="3" spans="1:3" x14ac:dyDescent="0.55000000000000004">
      <c r="B3">
        <v>0.8</v>
      </c>
      <c r="C3">
        <v>3</v>
      </c>
    </row>
    <row r="4" spans="1:3" x14ac:dyDescent="0.55000000000000004">
      <c r="A4">
        <v>0</v>
      </c>
      <c r="B4">
        <f>$B$3*A4^(1/$C$3)</f>
        <v>0</v>
      </c>
    </row>
    <row r="5" spans="1:3" x14ac:dyDescent="0.55000000000000004">
      <c r="A5">
        <v>5.0000000000000001E-3</v>
      </c>
      <c r="B5">
        <f t="shared" ref="B5:B27" si="0">$B$3*A5^(1/$C$3)</f>
        <v>0.1367980757341358</v>
      </c>
    </row>
    <row r="6" spans="1:3" x14ac:dyDescent="0.55000000000000004">
      <c r="A6">
        <v>0.01</v>
      </c>
      <c r="B6">
        <f t="shared" si="0"/>
        <v>0.17235477520255077</v>
      </c>
    </row>
    <row r="7" spans="1:3" x14ac:dyDescent="0.55000000000000004">
      <c r="A7">
        <v>0.02</v>
      </c>
      <c r="B7">
        <f t="shared" si="0"/>
        <v>0.21715340932759256</v>
      </c>
    </row>
    <row r="8" spans="1:3" x14ac:dyDescent="0.55000000000000004">
      <c r="A8">
        <v>0.04</v>
      </c>
      <c r="B8">
        <f t="shared" si="0"/>
        <v>0.2735961514682716</v>
      </c>
    </row>
    <row r="9" spans="1:3" x14ac:dyDescent="0.55000000000000004">
      <c r="A9">
        <v>0.08</v>
      </c>
      <c r="B9">
        <f t="shared" si="0"/>
        <v>0.34470955040510143</v>
      </c>
    </row>
    <row r="10" spans="1:3" x14ac:dyDescent="0.55000000000000004">
      <c r="A10">
        <v>0.1</v>
      </c>
      <c r="B10">
        <f t="shared" si="0"/>
        <v>0.37132710668902241</v>
      </c>
    </row>
    <row r="11" spans="1:3" x14ac:dyDescent="0.55000000000000004">
      <c r="A11">
        <v>0.15</v>
      </c>
      <c r="B11">
        <f t="shared" si="0"/>
        <v>0.4250634276730445</v>
      </c>
    </row>
    <row r="12" spans="1:3" x14ac:dyDescent="0.55000000000000004">
      <c r="A12">
        <v>0.2</v>
      </c>
      <c r="B12">
        <f t="shared" si="0"/>
        <v>0.46784283811405863</v>
      </c>
    </row>
    <row r="13" spans="1:3" x14ac:dyDescent="0.55000000000000004">
      <c r="A13">
        <v>0.25</v>
      </c>
      <c r="B13">
        <f t="shared" si="0"/>
        <v>0.50396841995794928</v>
      </c>
    </row>
    <row r="14" spans="1:3" x14ac:dyDescent="0.55000000000000004">
      <c r="A14">
        <v>0.3</v>
      </c>
      <c r="B14">
        <f t="shared" si="0"/>
        <v>0.53554636006573564</v>
      </c>
    </row>
    <row r="15" spans="1:3" x14ac:dyDescent="0.55000000000000004">
      <c r="A15">
        <v>0.35</v>
      </c>
      <c r="B15">
        <f t="shared" si="0"/>
        <v>0.5637838985651914</v>
      </c>
    </row>
    <row r="16" spans="1:3" x14ac:dyDescent="0.55000000000000004">
      <c r="A16">
        <v>0.4</v>
      </c>
      <c r="B16">
        <f t="shared" si="0"/>
        <v>0.58944503978246188</v>
      </c>
    </row>
    <row r="17" spans="1:2" x14ac:dyDescent="0.55000000000000004">
      <c r="A17">
        <v>0.45</v>
      </c>
      <c r="B17">
        <f t="shared" si="0"/>
        <v>0.61304754591484256</v>
      </c>
    </row>
    <row r="18" spans="1:2" x14ac:dyDescent="0.55000000000000004">
      <c r="A18">
        <v>0.5</v>
      </c>
      <c r="B18">
        <f t="shared" si="0"/>
        <v>0.63496042078727988</v>
      </c>
    </row>
    <row r="19" spans="1:2" x14ac:dyDescent="0.55000000000000004">
      <c r="A19">
        <v>0.55000000000000004</v>
      </c>
      <c r="B19">
        <f t="shared" si="0"/>
        <v>0.65545701648051669</v>
      </c>
    </row>
    <row r="20" spans="1:2" x14ac:dyDescent="0.55000000000000004">
      <c r="A20">
        <v>0.6</v>
      </c>
      <c r="B20">
        <f t="shared" si="0"/>
        <v>0.67474613224139945</v>
      </c>
    </row>
    <row r="21" spans="1:2" x14ac:dyDescent="0.55000000000000004">
      <c r="A21">
        <v>0.65</v>
      </c>
      <c r="B21">
        <f t="shared" si="0"/>
        <v>0.69299128427272227</v>
      </c>
    </row>
    <row r="22" spans="1:2" x14ac:dyDescent="0.55000000000000004">
      <c r="A22">
        <v>0.7</v>
      </c>
      <c r="B22">
        <f t="shared" si="0"/>
        <v>0.71032320139408056</v>
      </c>
    </row>
    <row r="23" spans="1:2" x14ac:dyDescent="0.55000000000000004">
      <c r="A23">
        <v>0.75</v>
      </c>
      <c r="B23">
        <f t="shared" si="0"/>
        <v>0.72684823713285596</v>
      </c>
    </row>
    <row r="24" spans="1:2" x14ac:dyDescent="0.55000000000000004">
      <c r="A24">
        <v>0.8</v>
      </c>
      <c r="B24">
        <f t="shared" si="0"/>
        <v>0.74265421337804471</v>
      </c>
    </row>
    <row r="25" spans="1:2" x14ac:dyDescent="0.55000000000000004">
      <c r="A25">
        <v>0.85</v>
      </c>
      <c r="B25">
        <f t="shared" si="0"/>
        <v>0.75781458974872773</v>
      </c>
    </row>
    <row r="26" spans="1:2" x14ac:dyDescent="0.55000000000000004">
      <c r="A26">
        <v>0.9</v>
      </c>
      <c r="B26">
        <f t="shared" si="0"/>
        <v>0.77239150768450382</v>
      </c>
    </row>
    <row r="27" spans="1:2" x14ac:dyDescent="0.55000000000000004">
      <c r="A27">
        <v>0.95</v>
      </c>
      <c r="B27">
        <f t="shared" si="0"/>
        <v>0.78643805799324684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CED32-71B2-4F27-BFB6-0F23C94C313E}">
  <dimension ref="A1:D23"/>
  <sheetViews>
    <sheetView workbookViewId="0">
      <selection activeCell="F3" sqref="F3"/>
    </sheetView>
  </sheetViews>
  <sheetFormatPr defaultRowHeight="14.4" x14ac:dyDescent="0.55000000000000004"/>
  <sheetData>
    <row r="1" spans="1:4" x14ac:dyDescent="0.55000000000000004">
      <c r="B1" t="s">
        <v>2</v>
      </c>
      <c r="C1" t="s">
        <v>1</v>
      </c>
      <c r="D1" t="s">
        <v>0</v>
      </c>
    </row>
    <row r="2" spans="1:4" x14ac:dyDescent="0.55000000000000004">
      <c r="B2">
        <v>0.19</v>
      </c>
      <c r="C2">
        <v>19.8</v>
      </c>
      <c r="D2">
        <v>0.67</v>
      </c>
    </row>
    <row r="4" spans="1:4" x14ac:dyDescent="0.55000000000000004">
      <c r="A4">
        <v>0</v>
      </c>
      <c r="B4">
        <f>$B$2*$C$2*$D$2*A4/((1-$D$2*A4)*(1-$D$2*A4+$C$2*$D$2*A4))</f>
        <v>0</v>
      </c>
    </row>
    <row r="5" spans="1:4" x14ac:dyDescent="0.55000000000000004">
      <c r="A5">
        <v>0.05</v>
      </c>
      <c r="B5">
        <f t="shared" ref="B5:B23" si="0">$B$2*$C$2*$D$2*A5/((1-$D$2*A5)*(1-$D$2*A5+$C$2*$D$2*A5))</f>
        <v>8.0006896894537369E-2</v>
      </c>
    </row>
    <row r="6" spans="1:4" x14ac:dyDescent="0.55000000000000004">
      <c r="A6">
        <v>0.1</v>
      </c>
      <c r="B6">
        <f t="shared" si="0"/>
        <v>0.11955847974686351</v>
      </c>
    </row>
    <row r="7" spans="1:4" x14ac:dyDescent="0.55000000000000004">
      <c r="A7">
        <v>0.15</v>
      </c>
      <c r="B7">
        <f t="shared" si="0"/>
        <v>0.14547086352281188</v>
      </c>
    </row>
    <row r="8" spans="1:4" x14ac:dyDescent="0.55000000000000004">
      <c r="A8">
        <v>0.2</v>
      </c>
      <c r="B8">
        <f t="shared" si="0"/>
        <v>0.16540999502826328</v>
      </c>
    </row>
    <row r="9" spans="1:4" x14ac:dyDescent="0.55000000000000004">
      <c r="A9">
        <v>0.25</v>
      </c>
      <c r="B9">
        <f t="shared" si="0"/>
        <v>0.18243406095900669</v>
      </c>
    </row>
    <row r="10" spans="1:4" x14ac:dyDescent="0.55000000000000004">
      <c r="A10">
        <v>0.3</v>
      </c>
      <c r="B10">
        <f t="shared" si="0"/>
        <v>0.19803831126063351</v>
      </c>
    </row>
    <row r="11" spans="1:4" x14ac:dyDescent="0.55000000000000004">
      <c r="A11">
        <v>0.35</v>
      </c>
      <c r="B11">
        <f t="shared" si="0"/>
        <v>0.21307454975363635</v>
      </c>
    </row>
    <row r="12" spans="1:4" x14ac:dyDescent="0.55000000000000004">
      <c r="A12">
        <v>0.4</v>
      </c>
      <c r="B12">
        <f t="shared" si="0"/>
        <v>0.22809755271182464</v>
      </c>
    </row>
    <row r="13" spans="1:4" x14ac:dyDescent="0.55000000000000004">
      <c r="A13">
        <v>0.45</v>
      </c>
      <c r="B13">
        <f t="shared" si="0"/>
        <v>0.24351800660651202</v>
      </c>
    </row>
    <row r="14" spans="1:4" x14ac:dyDescent="0.55000000000000004">
      <c r="A14">
        <v>0.5</v>
      </c>
      <c r="B14">
        <f t="shared" si="0"/>
        <v>0.25967975570606422</v>
      </c>
    </row>
    <row r="15" spans="1:4" x14ac:dyDescent="0.55000000000000004">
      <c r="A15">
        <v>0.55000000000000004</v>
      </c>
      <c r="B15">
        <f t="shared" si="0"/>
        <v>0.27690464638133505</v>
      </c>
    </row>
    <row r="16" spans="1:4" x14ac:dyDescent="0.55000000000000004">
      <c r="A16">
        <v>0.6</v>
      </c>
      <c r="B16">
        <f t="shared" si="0"/>
        <v>0.29552326582985317</v>
      </c>
    </row>
    <row r="17" spans="1:2" x14ac:dyDescent="0.55000000000000004">
      <c r="A17">
        <v>0.65</v>
      </c>
      <c r="B17">
        <f t="shared" si="0"/>
        <v>0.31590054797002853</v>
      </c>
    </row>
    <row r="18" spans="1:2" x14ac:dyDescent="0.55000000000000004">
      <c r="A18">
        <v>0.7</v>
      </c>
      <c r="B18">
        <f t="shared" si="0"/>
        <v>0.33846165533063027</v>
      </c>
    </row>
    <row r="19" spans="1:2" x14ac:dyDescent="0.55000000000000004">
      <c r="A19">
        <v>0.75</v>
      </c>
      <c r="B19">
        <f t="shared" si="0"/>
        <v>0.36372250839725573</v>
      </c>
    </row>
    <row r="20" spans="1:2" x14ac:dyDescent="0.55000000000000004">
      <c r="A20">
        <v>0.8</v>
      </c>
      <c r="B20">
        <f t="shared" si="0"/>
        <v>0.39232979025437442</v>
      </c>
    </row>
    <row r="21" spans="1:2" x14ac:dyDescent="0.55000000000000004">
      <c r="A21">
        <v>0.85</v>
      </c>
      <c r="B21">
        <f t="shared" si="0"/>
        <v>0.42511710985154982</v>
      </c>
    </row>
    <row r="22" spans="1:2" x14ac:dyDescent="0.55000000000000004">
      <c r="A22">
        <v>0.9</v>
      </c>
      <c r="B22">
        <f t="shared" si="0"/>
        <v>0.46318784483052222</v>
      </c>
    </row>
    <row r="23" spans="1:2" x14ac:dyDescent="0.55000000000000004">
      <c r="A23">
        <v>0.95</v>
      </c>
      <c r="B23">
        <f t="shared" si="0"/>
        <v>0.50804252733119215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78ACD-8664-464B-A747-3BC9FDE87691}">
  <dimension ref="A2:D23"/>
  <sheetViews>
    <sheetView workbookViewId="0">
      <selection activeCell="A4" sqref="A4:B23"/>
    </sheetView>
  </sheetViews>
  <sheetFormatPr defaultRowHeight="14.4" x14ac:dyDescent="0.55000000000000004"/>
  <sheetData>
    <row r="2" spans="1:4" x14ac:dyDescent="0.55000000000000004">
      <c r="B2" t="s">
        <v>4</v>
      </c>
      <c r="C2" t="s">
        <v>3</v>
      </c>
      <c r="D2" t="s">
        <v>1</v>
      </c>
    </row>
    <row r="3" spans="1:4" x14ac:dyDescent="0.55000000000000004">
      <c r="B3">
        <v>0.5</v>
      </c>
      <c r="C3">
        <v>4</v>
      </c>
      <c r="D3">
        <v>3.5</v>
      </c>
    </row>
    <row r="4" spans="1:4" x14ac:dyDescent="0.55000000000000004">
      <c r="A4">
        <v>0</v>
      </c>
      <c r="B4">
        <f>A4/($B$3+$C$3*A4-$D$3*A4^2)</f>
        <v>0</v>
      </c>
    </row>
    <row r="5" spans="1:4" x14ac:dyDescent="0.55000000000000004">
      <c r="A5">
        <v>0.05</v>
      </c>
      <c r="B5">
        <f t="shared" ref="B5:B23" si="0">A5/($B$3+$C$3*A5-$D$3*A5^2)</f>
        <v>7.2332730560578679E-2</v>
      </c>
    </row>
    <row r="6" spans="1:4" x14ac:dyDescent="0.55000000000000004">
      <c r="A6">
        <v>0.1</v>
      </c>
      <c r="B6">
        <f t="shared" si="0"/>
        <v>0.11560693641618498</v>
      </c>
    </row>
    <row r="7" spans="1:4" x14ac:dyDescent="0.55000000000000004">
      <c r="A7">
        <v>0.15</v>
      </c>
      <c r="B7">
        <f t="shared" si="0"/>
        <v>0.14687882496940025</v>
      </c>
    </row>
    <row r="8" spans="1:4" x14ac:dyDescent="0.55000000000000004">
      <c r="A8">
        <v>0.2</v>
      </c>
      <c r="B8">
        <f t="shared" si="0"/>
        <v>0.17241379310344826</v>
      </c>
    </row>
    <row r="9" spans="1:4" x14ac:dyDescent="0.55000000000000004">
      <c r="A9">
        <v>0.25</v>
      </c>
      <c r="B9">
        <f t="shared" si="0"/>
        <v>0.1951219512195122</v>
      </c>
    </row>
    <row r="10" spans="1:4" x14ac:dyDescent="0.55000000000000004">
      <c r="A10">
        <v>0.3</v>
      </c>
      <c r="B10">
        <f t="shared" si="0"/>
        <v>0.21660649819494585</v>
      </c>
    </row>
    <row r="11" spans="1:4" x14ac:dyDescent="0.55000000000000004">
      <c r="A11">
        <v>0.35</v>
      </c>
      <c r="B11">
        <f t="shared" si="0"/>
        <v>0.23789294817332199</v>
      </c>
    </row>
    <row r="12" spans="1:4" x14ac:dyDescent="0.55000000000000004">
      <c r="A12">
        <v>0.4</v>
      </c>
      <c r="B12">
        <f t="shared" si="0"/>
        <v>0.25974025974025977</v>
      </c>
    </row>
    <row r="13" spans="1:4" x14ac:dyDescent="0.55000000000000004">
      <c r="A13">
        <v>0.45</v>
      </c>
      <c r="B13">
        <f t="shared" si="0"/>
        <v>0.28279654359780049</v>
      </c>
    </row>
    <row r="14" spans="1:4" x14ac:dyDescent="0.55000000000000004">
      <c r="A14">
        <v>0.5</v>
      </c>
      <c r="B14">
        <f t="shared" si="0"/>
        <v>0.30769230769230771</v>
      </c>
    </row>
    <row r="15" spans="1:4" x14ac:dyDescent="0.55000000000000004">
      <c r="A15">
        <v>0.55000000000000004</v>
      </c>
      <c r="B15">
        <f t="shared" si="0"/>
        <v>0.33511043412033514</v>
      </c>
    </row>
    <row r="16" spans="1:4" x14ac:dyDescent="0.55000000000000004">
      <c r="A16">
        <v>0.6</v>
      </c>
      <c r="B16">
        <f t="shared" si="0"/>
        <v>0.36585365853658536</v>
      </c>
    </row>
    <row r="17" spans="1:2" x14ac:dyDescent="0.55000000000000004">
      <c r="A17">
        <v>0.65</v>
      </c>
      <c r="B17">
        <f t="shared" si="0"/>
        <v>0.40092521202775638</v>
      </c>
    </row>
    <row r="18" spans="1:2" x14ac:dyDescent="0.55000000000000004">
      <c r="A18">
        <v>0.7</v>
      </c>
      <c r="B18">
        <f t="shared" si="0"/>
        <v>0.44164037854889587</v>
      </c>
    </row>
    <row r="19" spans="1:2" x14ac:dyDescent="0.55000000000000004">
      <c r="A19">
        <v>0.75</v>
      </c>
      <c r="B19">
        <f t="shared" si="0"/>
        <v>0.48979591836734693</v>
      </c>
    </row>
    <row r="20" spans="1:2" x14ac:dyDescent="0.55000000000000004">
      <c r="A20">
        <v>0.8</v>
      </c>
      <c r="B20">
        <f t="shared" si="0"/>
        <v>0.54794520547945214</v>
      </c>
    </row>
    <row r="21" spans="1:2" x14ac:dyDescent="0.55000000000000004">
      <c r="A21">
        <v>0.85</v>
      </c>
      <c r="B21">
        <f t="shared" si="0"/>
        <v>0.61987237921604366</v>
      </c>
    </row>
    <row r="22" spans="1:2" x14ac:dyDescent="0.55000000000000004">
      <c r="A22">
        <v>0.9</v>
      </c>
      <c r="B22">
        <f t="shared" si="0"/>
        <v>0.7114624505928856</v>
      </c>
    </row>
    <row r="23" spans="1:2" x14ac:dyDescent="0.55000000000000004">
      <c r="A23">
        <v>0.95</v>
      </c>
      <c r="B23">
        <f t="shared" si="0"/>
        <v>0.83242059145673608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BF809-DEC5-48D5-A1B4-5F86B520C0D7}">
  <dimension ref="A2:C23"/>
  <sheetViews>
    <sheetView workbookViewId="0">
      <selection activeCell="A4" sqref="A4:B23"/>
    </sheetView>
  </sheetViews>
  <sheetFormatPr defaultRowHeight="14.4" x14ac:dyDescent="0.55000000000000004"/>
  <sheetData>
    <row r="2" spans="1:3" x14ac:dyDescent="0.55000000000000004">
      <c r="B2" t="s">
        <v>7</v>
      </c>
      <c r="C2" t="s">
        <v>8</v>
      </c>
    </row>
    <row r="3" spans="1:3" x14ac:dyDescent="0.55000000000000004">
      <c r="B3">
        <v>0.9</v>
      </c>
      <c r="C3">
        <v>12</v>
      </c>
    </row>
    <row r="4" spans="1:3" x14ac:dyDescent="0.55000000000000004">
      <c r="A4">
        <v>0</v>
      </c>
      <c r="B4">
        <f>$B$3*$C$3*A4/(1+$C$3*A4)</f>
        <v>0</v>
      </c>
    </row>
    <row r="5" spans="1:3" x14ac:dyDescent="0.55000000000000004">
      <c r="A5">
        <v>0.05</v>
      </c>
      <c r="B5">
        <f t="shared" ref="B5:B23" si="0">$B$3*$C$3*A5/(1+$C$3*A5)</f>
        <v>0.33750000000000002</v>
      </c>
    </row>
    <row r="6" spans="1:3" x14ac:dyDescent="0.55000000000000004">
      <c r="A6">
        <v>0.1</v>
      </c>
      <c r="B6">
        <f t="shared" si="0"/>
        <v>0.49090909090909091</v>
      </c>
    </row>
    <row r="7" spans="1:3" x14ac:dyDescent="0.55000000000000004">
      <c r="A7">
        <v>0.15</v>
      </c>
      <c r="B7">
        <f t="shared" si="0"/>
        <v>0.57857142857142863</v>
      </c>
    </row>
    <row r="8" spans="1:3" x14ac:dyDescent="0.55000000000000004">
      <c r="A8">
        <v>0.2</v>
      </c>
      <c r="B8">
        <f t="shared" si="0"/>
        <v>0.63529411764705879</v>
      </c>
    </row>
    <row r="9" spans="1:3" x14ac:dyDescent="0.55000000000000004">
      <c r="A9">
        <v>0.25</v>
      </c>
      <c r="B9">
        <f t="shared" si="0"/>
        <v>0.67500000000000004</v>
      </c>
    </row>
    <row r="10" spans="1:3" x14ac:dyDescent="0.55000000000000004">
      <c r="A10">
        <v>0.3</v>
      </c>
      <c r="B10">
        <f t="shared" si="0"/>
        <v>0.70434782608695667</v>
      </c>
    </row>
    <row r="11" spans="1:3" x14ac:dyDescent="0.55000000000000004">
      <c r="A11">
        <v>0.35</v>
      </c>
      <c r="B11">
        <f t="shared" si="0"/>
        <v>0.72692307692307701</v>
      </c>
    </row>
    <row r="12" spans="1:3" x14ac:dyDescent="0.55000000000000004">
      <c r="A12">
        <v>0.4</v>
      </c>
      <c r="B12">
        <f t="shared" si="0"/>
        <v>0.74482758620689649</v>
      </c>
    </row>
    <row r="13" spans="1:3" x14ac:dyDescent="0.55000000000000004">
      <c r="A13">
        <v>0.45</v>
      </c>
      <c r="B13">
        <f t="shared" si="0"/>
        <v>0.75937500000000002</v>
      </c>
    </row>
    <row r="14" spans="1:3" x14ac:dyDescent="0.55000000000000004">
      <c r="A14">
        <v>0.5</v>
      </c>
      <c r="B14">
        <f t="shared" si="0"/>
        <v>0.77142857142857146</v>
      </c>
    </row>
    <row r="15" spans="1:3" x14ac:dyDescent="0.55000000000000004">
      <c r="A15">
        <v>0.55000000000000004</v>
      </c>
      <c r="B15">
        <f t="shared" si="0"/>
        <v>0.78157894736842115</v>
      </c>
    </row>
    <row r="16" spans="1:3" x14ac:dyDescent="0.55000000000000004">
      <c r="A16">
        <v>0.6</v>
      </c>
      <c r="B16">
        <f t="shared" si="0"/>
        <v>0.79024390243902454</v>
      </c>
    </row>
    <row r="17" spans="1:2" x14ac:dyDescent="0.55000000000000004">
      <c r="A17">
        <v>0.65</v>
      </c>
      <c r="B17">
        <f t="shared" si="0"/>
        <v>0.79772727272727273</v>
      </c>
    </row>
    <row r="18" spans="1:2" x14ac:dyDescent="0.55000000000000004">
      <c r="A18">
        <v>0.7</v>
      </c>
      <c r="B18">
        <f t="shared" si="0"/>
        <v>0.80425531914893622</v>
      </c>
    </row>
    <row r="19" spans="1:2" x14ac:dyDescent="0.55000000000000004">
      <c r="A19">
        <v>0.75</v>
      </c>
      <c r="B19">
        <f t="shared" si="0"/>
        <v>0.81000000000000016</v>
      </c>
    </row>
    <row r="20" spans="1:2" x14ac:dyDescent="0.55000000000000004">
      <c r="A20">
        <v>0.8</v>
      </c>
      <c r="B20">
        <f t="shared" si="0"/>
        <v>0.81509433962264144</v>
      </c>
    </row>
    <row r="21" spans="1:2" x14ac:dyDescent="0.55000000000000004">
      <c r="A21">
        <v>0.85</v>
      </c>
      <c r="B21">
        <f t="shared" si="0"/>
        <v>0.81964285714285712</v>
      </c>
    </row>
    <row r="22" spans="1:2" x14ac:dyDescent="0.55000000000000004">
      <c r="A22">
        <v>0.9</v>
      </c>
      <c r="B22">
        <f t="shared" si="0"/>
        <v>0.82372881355932204</v>
      </c>
    </row>
    <row r="23" spans="1:2" x14ac:dyDescent="0.55000000000000004">
      <c r="A23">
        <v>0.95</v>
      </c>
      <c r="B23">
        <f t="shared" si="0"/>
        <v>0.82741935483870976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D470F-130B-4496-AF77-E1C7ECE5ECDE}">
  <dimension ref="A2:C23"/>
  <sheetViews>
    <sheetView workbookViewId="0">
      <selection activeCell="A4" sqref="A4:A23"/>
    </sheetView>
  </sheetViews>
  <sheetFormatPr defaultRowHeight="14.4" x14ac:dyDescent="0.55000000000000004"/>
  <sheetData>
    <row r="2" spans="1:3" x14ac:dyDescent="0.55000000000000004">
      <c r="B2" t="s">
        <v>7</v>
      </c>
      <c r="C2" t="s">
        <v>9</v>
      </c>
    </row>
    <row r="3" spans="1:3" x14ac:dyDescent="0.55000000000000004">
      <c r="B3">
        <v>0.495</v>
      </c>
      <c r="C3">
        <v>0.1389</v>
      </c>
    </row>
    <row r="4" spans="1:3" x14ac:dyDescent="0.55000000000000004">
      <c r="A4">
        <v>0</v>
      </c>
      <c r="B4">
        <f>$C$3*((A4/(1-A4))^$B$3)</f>
        <v>0</v>
      </c>
    </row>
    <row r="5" spans="1:3" x14ac:dyDescent="0.55000000000000004">
      <c r="A5">
        <v>0.05</v>
      </c>
      <c r="B5">
        <f t="shared" ref="B5:B23" si="0">$C$3*((A5/(1-A5))^$B$3)</f>
        <v>3.2338450980979108E-2</v>
      </c>
    </row>
    <row r="6" spans="1:3" x14ac:dyDescent="0.55000000000000004">
      <c r="A6">
        <v>0.1</v>
      </c>
      <c r="B6">
        <f t="shared" si="0"/>
        <v>4.6811461836722634E-2</v>
      </c>
    </row>
    <row r="7" spans="1:3" x14ac:dyDescent="0.55000000000000004">
      <c r="A7">
        <v>0.15</v>
      </c>
      <c r="B7">
        <f t="shared" si="0"/>
        <v>5.8857939025981555E-2</v>
      </c>
    </row>
    <row r="8" spans="1:3" x14ac:dyDescent="0.55000000000000004">
      <c r="A8">
        <v>0.2</v>
      </c>
      <c r="B8">
        <f t="shared" si="0"/>
        <v>6.9933062951439126E-2</v>
      </c>
    </row>
    <row r="9" spans="1:3" x14ac:dyDescent="0.55000000000000004">
      <c r="A9">
        <v>0.25</v>
      </c>
      <c r="B9">
        <f t="shared" si="0"/>
        <v>8.0635674791749407E-2</v>
      </c>
    </row>
    <row r="10" spans="1:3" x14ac:dyDescent="0.55000000000000004">
      <c r="A10">
        <v>0.3</v>
      </c>
      <c r="B10">
        <f t="shared" si="0"/>
        <v>9.1317441907576485E-2</v>
      </c>
    </row>
    <row r="11" spans="1:3" x14ac:dyDescent="0.55000000000000004">
      <c r="A11">
        <v>0.35</v>
      </c>
      <c r="B11">
        <f t="shared" si="0"/>
        <v>0.10224070044557142</v>
      </c>
    </row>
    <row r="12" spans="1:3" x14ac:dyDescent="0.55000000000000004">
      <c r="A12">
        <v>0.4</v>
      </c>
      <c r="B12">
        <f t="shared" si="0"/>
        <v>0.11364153008889458</v>
      </c>
    </row>
    <row r="13" spans="1:3" x14ac:dyDescent="0.55000000000000004">
      <c r="A13">
        <v>0.45</v>
      </c>
      <c r="B13">
        <f t="shared" si="0"/>
        <v>0.12576590165606399</v>
      </c>
    </row>
    <row r="14" spans="1:3" x14ac:dyDescent="0.55000000000000004">
      <c r="A14">
        <v>0.5</v>
      </c>
      <c r="B14">
        <f t="shared" si="0"/>
        <v>0.1389</v>
      </c>
    </row>
    <row r="15" spans="1:3" x14ac:dyDescent="0.55000000000000004">
      <c r="A15">
        <v>0.55000000000000004</v>
      </c>
      <c r="B15">
        <f t="shared" si="0"/>
        <v>0.15340573037643981</v>
      </c>
    </row>
    <row r="16" spans="1:3" x14ac:dyDescent="0.55000000000000004">
      <c r="A16">
        <v>0.6</v>
      </c>
      <c r="B16">
        <f t="shared" si="0"/>
        <v>0.16977252932891823</v>
      </c>
    </row>
    <row r="17" spans="1:2" x14ac:dyDescent="0.55000000000000004">
      <c r="A17">
        <v>0.65</v>
      </c>
      <c r="B17">
        <f t="shared" si="0"/>
        <v>0.18870381282521514</v>
      </c>
    </row>
    <row r="18" spans="1:2" x14ac:dyDescent="0.55000000000000004">
      <c r="A18">
        <v>0.7</v>
      </c>
      <c r="B18">
        <f t="shared" si="0"/>
        <v>0.21127628629289566</v>
      </c>
    </row>
    <row r="19" spans="1:2" x14ac:dyDescent="0.55000000000000004">
      <c r="A19">
        <v>0.75</v>
      </c>
      <c r="B19">
        <f t="shared" si="0"/>
        <v>0.23926394923620167</v>
      </c>
    </row>
    <row r="20" spans="1:2" x14ac:dyDescent="0.55000000000000004">
      <c r="A20">
        <v>0.8</v>
      </c>
      <c r="B20">
        <f t="shared" si="0"/>
        <v>0.27588109523240856</v>
      </c>
    </row>
    <row r="21" spans="1:2" x14ac:dyDescent="0.55000000000000004">
      <c r="A21">
        <v>0.85</v>
      </c>
      <c r="B21">
        <f t="shared" si="0"/>
        <v>0.32779282318199132</v>
      </c>
    </row>
    <row r="22" spans="1:2" x14ac:dyDescent="0.55000000000000004">
      <c r="A22">
        <v>0.9</v>
      </c>
      <c r="B22">
        <f t="shared" si="0"/>
        <v>0.41214713753854348</v>
      </c>
    </row>
    <row r="23" spans="1:2" x14ac:dyDescent="0.55000000000000004">
      <c r="A23">
        <v>0.95</v>
      </c>
      <c r="B23">
        <f t="shared" si="0"/>
        <v>0.59660278754068663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48714-0673-4D6D-BDF3-58A04E84347C}">
  <dimension ref="A2:E25"/>
  <sheetViews>
    <sheetView tabSelected="1" workbookViewId="0">
      <selection activeCell="A4" sqref="A4:B25"/>
    </sheetView>
  </sheetViews>
  <sheetFormatPr defaultRowHeight="14.4" x14ac:dyDescent="0.55000000000000004"/>
  <sheetData>
    <row r="2" spans="1:5" x14ac:dyDescent="0.55000000000000004">
      <c r="B2" t="s">
        <v>7</v>
      </c>
      <c r="C2" t="s">
        <v>11</v>
      </c>
      <c r="D2" t="s">
        <v>8</v>
      </c>
      <c r="E2" t="s">
        <v>12</v>
      </c>
    </row>
    <row r="3" spans="1:5" x14ac:dyDescent="0.55000000000000004">
      <c r="B3">
        <v>0.5</v>
      </c>
      <c r="C3">
        <v>0.6</v>
      </c>
      <c r="D3">
        <v>0.5</v>
      </c>
      <c r="E3">
        <v>5</v>
      </c>
    </row>
    <row r="4" spans="1:5" x14ac:dyDescent="0.55000000000000004">
      <c r="A4">
        <v>0</v>
      </c>
      <c r="B4">
        <f>$B$3*A4^$C$3+$D$3*A4^$E$3</f>
        <v>0</v>
      </c>
    </row>
    <row r="5" spans="1:5" x14ac:dyDescent="0.55000000000000004">
      <c r="A5">
        <v>0.01</v>
      </c>
      <c r="B5">
        <f>$B$3*A5^$C$3+$D$3*A5^$E$3</f>
        <v>3.1547867274009669E-2</v>
      </c>
    </row>
    <row r="6" spans="1:5" x14ac:dyDescent="0.55000000000000004">
      <c r="A6">
        <v>2.5000000000000001E-2</v>
      </c>
      <c r="B6">
        <f t="shared" ref="B6:B25" si="0">$B$3*A6^$C$3+$D$3*A6^$E$3</f>
        <v>5.4668108579976421E-2</v>
      </c>
    </row>
    <row r="7" spans="1:5" x14ac:dyDescent="0.55000000000000004">
      <c r="A7">
        <v>0.05</v>
      </c>
      <c r="B7">
        <f t="shared" si="0"/>
        <v>8.2861506683499675E-2</v>
      </c>
    </row>
    <row r="8" spans="1:5" x14ac:dyDescent="0.55000000000000004">
      <c r="A8">
        <v>0.1</v>
      </c>
      <c r="B8">
        <f t="shared" si="0"/>
        <v>0.12559932157547904</v>
      </c>
    </row>
    <row r="9" spans="1:5" x14ac:dyDescent="0.55000000000000004">
      <c r="A9">
        <v>0.15</v>
      </c>
      <c r="B9">
        <f t="shared" si="0"/>
        <v>0.16022404362684031</v>
      </c>
    </row>
    <row r="10" spans="1:5" x14ac:dyDescent="0.55000000000000004">
      <c r="A10">
        <v>0.2</v>
      </c>
      <c r="B10">
        <f t="shared" si="0"/>
        <v>0.19052539387158787</v>
      </c>
    </row>
    <row r="11" spans="1:5" x14ac:dyDescent="0.55000000000000004">
      <c r="A11">
        <v>0.25</v>
      </c>
      <c r="B11">
        <f t="shared" si="0"/>
        <v>0.21812592207403103</v>
      </c>
    </row>
    <row r="12" spans="1:5" x14ac:dyDescent="0.55000000000000004">
      <c r="A12">
        <v>0.3</v>
      </c>
      <c r="B12">
        <f t="shared" si="0"/>
        <v>0.2440116874151019</v>
      </c>
    </row>
    <row r="13" spans="1:5" x14ac:dyDescent="0.55000000000000004">
      <c r="A13">
        <v>0.35</v>
      </c>
      <c r="B13">
        <f t="shared" si="0"/>
        <v>0.26895041628017757</v>
      </c>
    </row>
    <row r="14" spans="1:5" x14ac:dyDescent="0.55000000000000004">
      <c r="A14">
        <v>0.4</v>
      </c>
      <c r="B14">
        <f t="shared" si="0"/>
        <v>0.29365998118144276</v>
      </c>
    </row>
    <row r="15" spans="1:5" x14ac:dyDescent="0.55000000000000004">
      <c r="A15">
        <v>0.45</v>
      </c>
      <c r="B15">
        <f t="shared" si="0"/>
        <v>0.31889525005000258</v>
      </c>
    </row>
    <row r="16" spans="1:5" x14ac:dyDescent="0.55000000000000004">
      <c r="A16">
        <v>0.5</v>
      </c>
      <c r="B16">
        <f t="shared" si="0"/>
        <v>0.34550197769322355</v>
      </c>
    </row>
    <row r="17" spans="1:2" x14ac:dyDescent="0.55000000000000004">
      <c r="A17">
        <v>0.55000000000000004</v>
      </c>
      <c r="B17">
        <f t="shared" si="0"/>
        <v>0.37445539769368569</v>
      </c>
    </row>
    <row r="18" spans="1:2" x14ac:dyDescent="0.55000000000000004">
      <c r="A18">
        <v>0.6</v>
      </c>
      <c r="B18">
        <f t="shared" si="0"/>
        <v>0.40689096140891667</v>
      </c>
    </row>
    <row r="19" spans="1:2" x14ac:dyDescent="0.55000000000000004">
      <c r="A19">
        <v>0.65</v>
      </c>
      <c r="B19">
        <f t="shared" si="0"/>
        <v>0.44413072674587134</v>
      </c>
    </row>
    <row r="20" spans="1:2" x14ac:dyDescent="0.55000000000000004">
      <c r="A20">
        <v>0.7</v>
      </c>
      <c r="B20">
        <f t="shared" si="0"/>
        <v>0.48770718772364857</v>
      </c>
    </row>
    <row r="21" spans="1:2" x14ac:dyDescent="0.55000000000000004">
      <c r="A21">
        <v>0.75</v>
      </c>
      <c r="B21">
        <f t="shared" si="0"/>
        <v>0.53938552329232481</v>
      </c>
    </row>
    <row r="22" spans="1:2" x14ac:dyDescent="0.55000000000000004">
      <c r="A22">
        <v>0.8</v>
      </c>
      <c r="B22">
        <f t="shared" si="0"/>
        <v>0.60118482957731134</v>
      </c>
    </row>
    <row r="23" spans="1:2" x14ac:dyDescent="0.55000000000000004">
      <c r="A23">
        <v>0.85</v>
      </c>
      <c r="B23">
        <f t="shared" si="0"/>
        <v>0.67539867575962731</v>
      </c>
    </row>
    <row r="24" spans="1:2" x14ac:dyDescent="0.55000000000000004">
      <c r="A24">
        <v>0.9</v>
      </c>
      <c r="B24">
        <f t="shared" si="0"/>
        <v>0.76461519667978473</v>
      </c>
    </row>
    <row r="25" spans="1:2" x14ac:dyDescent="0.55000000000000004">
      <c r="A25">
        <v>0.95</v>
      </c>
      <c r="B25">
        <f t="shared" si="0"/>
        <v>0.87173686004384043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BET</vt:lpstr>
      <vt:lpstr>Dubinin-Radushkevich</vt:lpstr>
      <vt:lpstr>Fractal-FHH</vt:lpstr>
      <vt:lpstr>Freundlich</vt:lpstr>
      <vt:lpstr>GAB</vt:lpstr>
      <vt:lpstr>Hailwood-Horrobin</vt:lpstr>
      <vt:lpstr>Langmuir</vt:lpstr>
      <vt:lpstr>Oswin</vt:lpstr>
      <vt:lpstr>Peleg</vt:lpstr>
      <vt:lpstr>Smith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Abbott</dc:creator>
  <cp:lastModifiedBy>Steven Abbott</cp:lastModifiedBy>
  <dcterms:created xsi:type="dcterms:W3CDTF">2020-12-19T09:45:07Z</dcterms:created>
  <dcterms:modified xsi:type="dcterms:W3CDTF">2020-12-26T12:40:58Z</dcterms:modified>
</cp:coreProperties>
</file>